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2_002" sheetId="1" r:id="rId1"/>
    <sheet name="SO 102_102" sheetId="2" r:id="rId2"/>
    <sheet name="SO 201_201" sheetId="3" r:id="rId3"/>
  </sheets>
  <definedNames/>
  <calcPr/>
  <webPublishing/>
</workbook>
</file>

<file path=xl/sharedStrings.xml><?xml version="1.0" encoding="utf-8"?>
<sst xmlns="http://schemas.openxmlformats.org/spreadsheetml/2006/main" count="899" uniqueCount="288">
  <si>
    <t>ASPE10</t>
  </si>
  <si>
    <t>S</t>
  </si>
  <si>
    <t>Firma: ÚDRŽBA SILNIC Královéhradeckého kraje a.s.</t>
  </si>
  <si>
    <t>Soupis prací objektu</t>
  </si>
  <si>
    <t xml:space="preserve">Stavba: </t>
  </si>
  <si>
    <t>36559</t>
  </si>
  <si>
    <t>II/296 Horní Maršov - Temný Důl, rekonstrukce propustku v km 7,270 (Obec Horní Maršov)_neoceněný</t>
  </si>
  <si>
    <t>O</t>
  </si>
  <si>
    <t>Objekt:</t>
  </si>
  <si>
    <t>SO 002</t>
  </si>
  <si>
    <t>VŠEOBECNÉ A PŘEDBĚŽNÉ POLOŽKY - OBEC HORNÍ MARŠOV</t>
  </si>
  <si>
    <t>O1</t>
  </si>
  <si>
    <t>Rozpočet:</t>
  </si>
  <si>
    <t>0,00</t>
  </si>
  <si>
    <t>15,00</t>
  </si>
  <si>
    <t>21,00</t>
  </si>
  <si>
    <t>3</t>
  </si>
  <si>
    <t>2</t>
  </si>
  <si>
    <t>002</t>
  </si>
  <si>
    <t>VŠEOBECNÉ A PŘEDBĚŽNÉ POLOŽKY - HORNÍ MARŠOV</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</si>
  <si>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</si>
  <si>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</si>
  <si>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</si>
  <si>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</si>
  <si>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</si>
  <si>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</si>
  <si>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</si>
  <si>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</si>
  <si>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</si>
  <si>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</si>
  <si>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</si>
  <si>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</si>
  <si>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</si>
  <si>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</si>
  <si>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</si>
  <si>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</si>
  <si>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</si>
  <si>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</si>
  <si>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</si>
  <si>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</si>
  <si>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</si>
  <si>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</si>
  <si>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</si>
  <si>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</si>
  <si>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</si>
  <si>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OCHRANA SDĚLOVACÍHO KABELU SO 201 V PRŮBĚHU VÝSTAVBY</t>
  </si>
  <si>
    <t>VV</t>
  </si>
  <si>
    <t>1=1,000 [A]</t>
  </si>
  <si>
    <t>TS</t>
  </si>
  <si>
    <t>zahrnuje veškeré náklady spojené s objednatelem požadovanými zařízeními</t>
  </si>
  <si>
    <t>02910</t>
  </si>
  <si>
    <t>A</t>
  </si>
  <si>
    <t>OSTATNÍ POŽADAVKY - ZEMĚMĚŘIČSKÁ MĚŘENÍ</t>
  </si>
  <si>
    <t>VYTYČENÍ INŽENÝRSKÝCH SÍTÍ</t>
  </si>
  <si>
    <t>zahrnuje veškeré náklady spojené s objednatelem požadovanými pracemi,  
- pro stanovení orientační investorské ceny určete jednotkovou cenu jako 1% odhadované  
ceny stavby</t>
  </si>
  <si>
    <t>B</t>
  </si>
  <si>
    <t>ZAMĚŘENÍ SKUTEČNÉHO STAVU DÍLA</t>
  </si>
  <si>
    <t>zahrnuje veškeré náklady spojené s objednatelem požadovanými pracemi,   
- pro stanovení orientační investorské ceny určete jednotkovou cenu jako 1% odhadované ceny stavby</t>
  </si>
  <si>
    <t>C</t>
  </si>
  <si>
    <t>GEOMETRICKÝ PLÁN PRO MAJETKOVÉ VYPOŘÁDÁNÍ VLASTNICKÝCH VZTAHŮ  
10x TISKEM</t>
  </si>
  <si>
    <t>D</t>
  </si>
  <si>
    <t>MĚŘENÍ BĚHEM VÝSTAVBY</t>
  </si>
  <si>
    <t>02943</t>
  </si>
  <si>
    <t>OSTATNÍ POŽADAVKY - VYPRACOVÁNÍ RDS</t>
  </si>
  <si>
    <t>1kpl=1,000 [A]</t>
  </si>
  <si>
    <t>zahrnuje veškeré náklady spojené s objednatelem požadovanými pracemi</t>
  </si>
  <si>
    <t>7</t>
  </si>
  <si>
    <t>02944</t>
  </si>
  <si>
    <t>OSTAT POŽADAVKY - DOKUMENTACE SKUTEČ PROVEDENÍ V DIGIT FORMĚ</t>
  </si>
  <si>
    <t>DSPS</t>
  </si>
  <si>
    <t>8</t>
  </si>
  <si>
    <t>02946</t>
  </si>
  <si>
    <t>OSTAT POŽADAVKY - FOTODOKUMENTACE</t>
  </si>
  <si>
    <t>položka zahrnuje:  
- fotodokumentaci zadavatelem požadovaného děje a konstrukcí v požadovaných časových  
intervalech  
- zadavatelem specifikované výstupy (fotografie v papírovém a digitálním formátu) v  
požadovaném počtu</t>
  </si>
  <si>
    <t>SO 102</t>
  </si>
  <si>
    <t>STAVEBNÍ ÚPRAVY - OBEC HORNÍ MARŠOV</t>
  </si>
  <si>
    <t>102</t>
  </si>
  <si>
    <t>014101</t>
  </si>
  <si>
    <t>POPLATKY ZA SKLÁDKU</t>
  </si>
  <si>
    <t>M3</t>
  </si>
  <si>
    <t>zemina dle pol.č.17120: 118,44m3=118,440 [A]</t>
  </si>
  <si>
    <t>zahrnuje veškeré poplatky provozovateli skládky související s uložením odpadu na skládce.</t>
  </si>
  <si>
    <t>014102</t>
  </si>
  <si>
    <t>T</t>
  </si>
  <si>
    <t>z pol.č.11333: 11,28m3*2,4t/m3=27,072 [A] 
z pol.č.966358: 13,5m*0,7t/m=9,450 [B] 
Celkem: A+B=36,522 [C]</t>
  </si>
  <si>
    <t>014201</t>
  </si>
  <si>
    <t>POPLATKY ZA ZEMNÍK - ZEMINA</t>
  </si>
  <si>
    <t>dle pol.č.12573: 86,3m3=86,300 [A]</t>
  </si>
  <si>
    <t>zahrnuje veškeré poplatky majiteli zemníku související s nákupem zeminy (nikoliv s otvírkou  
zemníku)</t>
  </si>
  <si>
    <t>Zemní práce</t>
  </si>
  <si>
    <t>11333</t>
  </si>
  <si>
    <t>ODSTRANĚNÍ PODKLADU ZPEVNĚNÝCH PLOCH S ASFALT POJIVEM</t>
  </si>
  <si>
    <t>94,0m2*0,12=11,280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</si>
  <si>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</si>
  <si>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11372E</t>
  </si>
  <si>
    <t>FRÉZOVÁNÍ ZPEVNĚNÝCH PLOCH ASFALT DROBNÝCH OPRAV A PLOŠ ROZPADŮ DO 500M2</t>
  </si>
  <si>
    <t>tl. 40mm: 133,0m2*0,04=5,320 [A] 
tl. 50mm: 122,0m2*0,05=6,100 [B] 
Celkem: A+B=11,420 [C]</t>
  </si>
  <si>
    <t>12373</t>
  </si>
  <si>
    <t>ODKOP PRO SPOD STAVBU SILNIC A ŽELEZNIC TŘ. I</t>
  </si>
  <si>
    <t>11,50*2,7m2+7,5m2*6,50+11,50*2,40*1,40=118,440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</si>
  <si>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</si>
  <si>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</si>
  <si>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</si>
  <si>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ZEMINA ZE ZEMNÍKU</t>
  </si>
  <si>
    <t>natěžení a dovoz dle pol.č.17110: 86,3m3=86,300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</si>
  <si>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</si>
  <si>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17110</t>
  </si>
  <si>
    <t>ULOŽENÍ SYPANINY DO NÁSYPŮ SE ZHUTNĚNÍM</t>
  </si>
  <si>
    <t>těleso pod komunikací a zásyp propustu: 2,7m2*11,50+8,5m2*6,50=86,300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</si>
  <si>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</si>
  <si>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</si>
  <si>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</si>
  <si>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uložení zeminy na skládku dle pol.č.12373: 118,44m3=118,440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</si>
  <si>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</si>
  <si>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</si>
  <si>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</si>
  <si>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</si>
  <si>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71,0m2=71,000 [A]</t>
  </si>
  <si>
    <t>položka zahrnuje úpravu pláně včetně vyrovnání výškových rozdílů. Míru zhutnění určuje  
projekt.</t>
  </si>
  <si>
    <t>Vodorovné konstrukce</t>
  </si>
  <si>
    <t>11</t>
  </si>
  <si>
    <t>451384</t>
  </si>
  <si>
    <t>PODKL VRSTVY ZE ŽELEZOBET DO C25/30 VČET VÝZTUŽE</t>
  </si>
  <si>
    <t>pod rámový propust: 11,30*2,80*0,20=6,328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</si>
  <si>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</si>
  <si>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Komunikace</t>
  </si>
  <si>
    <t>12</t>
  </si>
  <si>
    <t>561431</t>
  </si>
  <si>
    <t>KAMENIVO ZPEVNĚNÉ CEMENTEM TŘ. I TL. DO 150MM</t>
  </si>
  <si>
    <t>SC C8/10  
TL.120MM</t>
  </si>
  <si>
    <t>94,0m2=94,000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</si>
  <si>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</si>
  <si>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13</t>
  </si>
  <si>
    <t>56330</t>
  </si>
  <si>
    <t>VOZOVKOVÉ VRSTVY ZE ŠTĚRKODRTI</t>
  </si>
  <si>
    <t>71,0m2*0,15=10,650 [A]</t>
  </si>
  <si>
    <t>- dodání kameniva předepsané kvality a zrnitosti  
- rozprostření a zhutnění vrstvy v předepsané tloušťce  
- zřízení vrstvy bez rozlišení šířky, pokládání vrstvy po etapách  
- nezahrnuje postřiky, nátěry</t>
  </si>
  <si>
    <t>14</t>
  </si>
  <si>
    <t>572123</t>
  </si>
  <si>
    <t>INFILTRAČNÍ POSTŘIK Z EMULZE DO 1,0KG/M2</t>
  </si>
  <si>
    <t>pod ACP 16+: 122,0m2=122,000 [A]</t>
  </si>
  <si>
    <t>- dodání všech předepsaných materiálů pro postřiky v předepsaném množství  
- provedení dle předepsaného technologického předpisu  
- zřízení vrstvy bez rozlišení šířky, pokládání vrstvy po etapách  
- úpravu napojení, ukončení</t>
  </si>
  <si>
    <t>15</t>
  </si>
  <si>
    <t>572213</t>
  </si>
  <si>
    <t>SPOJOVACÍ POSTŘIK Z EMULZE DO 0,5KG/M2</t>
  </si>
  <si>
    <t>0,3KG/M2</t>
  </si>
  <si>
    <t>pod ACO 11: 133,0m2=133,000 [A]</t>
  </si>
  <si>
    <t>16</t>
  </si>
  <si>
    <t>574A33</t>
  </si>
  <si>
    <t>ASFALTOVÝ BETON PRO OBRUSNÉ VRSTVY ACO 11 TL. 40MM</t>
  </si>
  <si>
    <t>133,0m2=133,000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</si>
  <si>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</si>
  <si>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17</t>
  </si>
  <si>
    <t>574E46</t>
  </si>
  <si>
    <t>ASFALTOVÝ BETON PRO PODKLADNÍ VRSTVY ACP 16+, 16S TL. 50MM</t>
  </si>
  <si>
    <t>ACP 16+</t>
  </si>
  <si>
    <t>122,0m2=122,000 [A]</t>
  </si>
  <si>
    <t>18</t>
  </si>
  <si>
    <t>58920</t>
  </si>
  <si>
    <t>VÝPLŇ SPAR MODIFIKOVANÝM ASFALTEM</t>
  </si>
  <si>
    <t>M</t>
  </si>
  <si>
    <t>v místě napojení na stávající vozovku: 2*11,00=22,000 [A]</t>
  </si>
  <si>
    <t>položka zahrnuje:  
- dodávku předepsaného materiálu  
- vyčištění a výplň spar tímto materiálem</t>
  </si>
  <si>
    <t>Přidružená stavební výroba</t>
  </si>
  <si>
    <t>19</t>
  </si>
  <si>
    <t>711111</t>
  </si>
  <si>
    <t>IZOLACE BĚŽNÝCH KONSTRUKCÍ PROTI ZEMNÍ VLHKOSTI ASFALTOVÝMI NÁTĚRY</t>
  </si>
  <si>
    <t>1xNP+ 2xNA</t>
  </si>
  <si>
    <t>rámový propust: 5,20*13,50=70,200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</si>
  <si>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</si>
  <si>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Ostatní konstrukce a práce</t>
  </si>
  <si>
    <t>20</t>
  </si>
  <si>
    <t>917224</t>
  </si>
  <si>
    <t>SILNIČNÍ A CHODNÍKOVÉ OBRUBY Z BETONOVÝCH OBRUBNÍKŮ ŠÍŘ 150MM</t>
  </si>
  <si>
    <t>9,5m=9,500 [A]</t>
  </si>
  <si>
    <t>Položka zahrnuje:  
dodání a pokládku betonových obrubníků o rozměrech předepsaných zadávací dokumentací betonové lože i boční betonovou opěrku.</t>
  </si>
  <si>
    <t>21</t>
  </si>
  <si>
    <t>91841</t>
  </si>
  <si>
    <t>PROPUSTY RÁMOVÉ 200/100</t>
  </si>
  <si>
    <t>13,5m=13,500 [A]</t>
  </si>
  <si>
    <t>Položka zahrnuje:  
- dodání a položení prefabrikovaných rámů z dokumentací předepsaných rozměrů  
- případné úpravy rámů  
Nezahrnuje podkladní vrstvy, vyrovnávací a spádový beton uvnitř rámů a na jejich povrchu,  
izolaci.</t>
  </si>
  <si>
    <t>22</t>
  </si>
  <si>
    <t>966358</t>
  </si>
  <si>
    <t>BOURÁNÍ PROPUSTŮ Z TRUB DN DO 600MM</t>
  </si>
  <si>
    <t>stávající propust BET DN600: 13,5m=13,500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</si>
  <si>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</si>
  <si>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SO 201</t>
  </si>
  <si>
    <t>OBNOVA OPĚRNÉ ZDI - OBEC HORNÍ MARŠOV</t>
  </si>
  <si>
    <t>201</t>
  </si>
  <si>
    <t>OBNOVA OPĚRNÉ ZDI</t>
  </si>
  <si>
    <t>zemina dle pol.č.17120: 46,605m3=46,605 [A]</t>
  </si>
  <si>
    <t>dle pol.č.12573.B: 20,31m3=20,310 [A]</t>
  </si>
  <si>
    <t>02920</t>
  </si>
  <si>
    <t>OSTATNÍ POŽADAVKY - OCHRANA ŽIVOTNÍHO PROSTŘEDÍ</t>
  </si>
  <si>
    <t>PŘED ZAHÁJENÍM STAVEBNÍCH PRACÍ BUDE PROVEDEN ODLOV VRANKY OBECNÉ 3x PO SOBĚ ZPŮSOBILOU OSOBOU VE VYMEZENÉM ÚSEKU VODNÍHO TOKU DOTČENÝM STAVEBNÍ ČINNOSTÍ  
TRANSFER RYB BUDE DO BIOTOPOVĚ HODNÝCH LOKALIT VÝŠE PROTI PROUDU ŘEKY</t>
  </si>
  <si>
    <t>12110</t>
  </si>
  <si>
    <t>SEJMUTÍ ORNICE NEBO LESNÍ PŮDY</t>
  </si>
  <si>
    <t>6,40*2,40*0,10=1,536 [A]</t>
  </si>
  <si>
    <t>položka zahrnuje sejmutí ornice bez ohledu na tloušťku vrstvy a její vodorovnou dopravu nezahrnuje uložení na trvalou skládku</t>
  </si>
  <si>
    <t>ORNICE Z MEZIDEPONIE</t>
  </si>
  <si>
    <t>natěžení a dovoz ornice dle pol.č.18220: 1,536m3=1,536 [A]</t>
  </si>
  <si>
    <t>natěžení a dovoz dle pol.č.17411: 20,31m3=20,310 [A]</t>
  </si>
  <si>
    <t>13173</t>
  </si>
  <si>
    <t>HLOUBENÍ JAM ZAPAŽ I NEPAŽ TŘ. I</t>
  </si>
  <si>
    <t>pro opěrnou zeď: 1,9*6,5*3,5+0,4*0,4*6,5=44,265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</si>
  <si>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</si>
  <si>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</si>
  <si>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</si>
  <si>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ruční výkoppro základ pod hladinou: 6,50*0,90*0,40=2,340 [A]</t>
  </si>
  <si>
    <t>uložení zeminy na skládku dle pol.č.13173,13273: 44,265m3+2,34m3=46,605 [A] 
uložení ornice na deponii dle pol.č.12110: 1,536m3=1,536 [B] 
Celkem: A+B=48,141 [C]</t>
  </si>
  <si>
    <t>17411</t>
  </si>
  <si>
    <t>ZÁSYP JAM A RÝH ZEMINOU SE ZHUTNĚNÍM</t>
  </si>
  <si>
    <t>zásyp za zdí: 2,6*6,5*1,5-1,5*1,4*2,4=20,310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</si>
  <si>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</si>
  <si>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</si>
  <si>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</si>
  <si>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FR.16/32</t>
  </si>
  <si>
    <t>drenážní komín ze štěrku: (6,40*2,60-2,40*1,40)*0,30=3,984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</si>
  <si>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</si>
  <si>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17750.R</t>
  </si>
  <si>
    <t>ZEMNÍ HRÁZKY ZE ZEMIN NEPROPUSTNÝCH - ZŘÍZENÍ A ODSTRANĚNÍ</t>
  </si>
  <si>
    <t>v korytě: 10,00*2,00*1,00=20,000 [A]</t>
  </si>
  <si>
    <t>18220</t>
  </si>
  <si>
    <t>ROZPROSTŘENÍ ORNICE VE SVAHU</t>
  </si>
  <si>
    <t>zpětné ohumusování dle pol.č.12110: 1,536m3=1,536 [A]</t>
  </si>
  <si>
    <t>položka zahrnuje:  
nutné přemístění ornice z dočasných skládek vzdálených do 50m rozprostření ornice v předepsané tloušťce ve svahu přes 1:5</t>
  </si>
  <si>
    <t>18241</t>
  </si>
  <si>
    <t>ZALOŽENÍ TRÁVNÍKU RUČNÍM VÝSEVEM</t>
  </si>
  <si>
    <t>6,40*1,50=9,600 [A]</t>
  </si>
  <si>
    <t>Zahrnuje dodání předepsané travní směsi, její výsev na ornici, zalévání, první pokosení, to vše  
bez ohledu na sklon terénu</t>
  </si>
  <si>
    <t>Základy</t>
  </si>
  <si>
    <t>27231A</t>
  </si>
  <si>
    <t>ZÁKLADY Z PROSTÉHO BETONU DO C20/25</t>
  </si>
  <si>
    <t>pod opěrnou zdí: 0,40*0,57*6,50=1,482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</si>
  <si>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</si>
  <si>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27232A</t>
  </si>
  <si>
    <t>ZÁKLADY ZE ŽELEZOBETONU DO C20/25</t>
  </si>
  <si>
    <t>základ zdi:6,40*1,90*0,40=4,864 [A]</t>
  </si>
  <si>
    <t>Svislé konstrukce</t>
  </si>
  <si>
    <t>31731</t>
  </si>
  <si>
    <t>ŘÍMSY Z PROST BETONU</t>
  </si>
  <si>
    <t>STŘÍŠKA C20/25</t>
  </si>
  <si>
    <t>stříška opěrné zdi: 0,1m2*6,40=0,640 [A]</t>
  </si>
  <si>
    <t>položka zahrnuje: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</si>
  <si>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32711</t>
  </si>
  <si>
    <t>ZDI OPĚR, ZÁRUB, NÁBŘEŽ Z DÍLCŮ BETON</t>
  </si>
  <si>
    <t>ZEĎ Z DÍLCŮ Z KB BLOKŮ VČETNĚ VÝPLNĚ Z BETONU</t>
  </si>
  <si>
    <t>(6,40*2,60-2,40*1,40)*0,40=5,312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</si>
  <si>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</si>
  <si>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327213.R</t>
  </si>
  <si>
    <t>OBKLAD ZDÍ OPĚR, ZÁRUB, NÁBŘEŽ Z LOM KAMENE</t>
  </si>
  <si>
    <t>Z VYBOURANNÉHO KAMENE</t>
  </si>
  <si>
    <t>(6,40*3,60-2,40*1,40)*0,30=5,904 [A]</t>
  </si>
  <si>
    <t>položka zahrnuje dodávku a osazení lomového kamene, jeho výběr a případnou úpravu, jeho případné kotvení se všemi souvisejícími materiály a pracemi, dodávku předepsané malty, spárování.</t>
  </si>
  <si>
    <t>327365</t>
  </si>
  <si>
    <t>VÝZTUŽ ZDÍ OPĚRNÝCH, ZÁRUBNÍCH, NÁBŘEŽNÍCH Z OCELI 10505, B500B</t>
  </si>
  <si>
    <t>výztuž KB bloků a základu dle tabulky výztuže: 344kg/1000=0,344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</si>
  <si>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</si>
  <si>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34895.R</t>
  </si>
  <si>
    <t>ZÁBRADLÍ ZE DŘEVA TRVALÉ</t>
  </si>
  <si>
    <t>DŘEVĚNÁ ZÁBRANA Z KULATINY VÝŠKY 1,10M, KOTVENO POMOCÍ VRUTŮ</t>
  </si>
  <si>
    <t>délka: 32,0m=32,000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</si>
  <si>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úpravy dřeva pro zlepšení jeho užitných vlastností (impregnace, zpevňování a pod.),  
- zvláštní spojovací prostředky, rozebíratelnost konstrukce,</t>
  </si>
  <si>
    <t>45131A</t>
  </si>
  <si>
    <t>PODKLADNÍ A VÝPLŇOVÉ VRSTVY Z PROSTÉHO BETONU C20/25</t>
  </si>
  <si>
    <t>pod přizdívku: 0,9*0,2*6,5+0,2*0,2*6,5=1,430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</si>
  <si>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</si>
  <si>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</si>
  <si>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23</t>
  </si>
  <si>
    <t>87527</t>
  </si>
  <si>
    <t>POTRUBÍ DREN Z TRUB PLAST (I FLEXIBIL) DN DO 100MM</t>
  </si>
  <si>
    <t>drenáž: 4,0m=4,000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</si>
  <si>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</si>
  <si>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24</t>
  </si>
  <si>
    <t>87627</t>
  </si>
  <si>
    <t>CHRÁNIČKY Z TRUB PLASTOVÝCH DN DO 100MM</t>
  </si>
  <si>
    <t>prostupy zdí: 2ks*1,00=2,000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</si>
  <si>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</si>
  <si>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25</t>
  </si>
  <si>
    <t>87634</t>
  </si>
  <si>
    <t>CHRÁNIČKY Z TRUB PLASTOVÝCH DN DO 200MM</t>
  </si>
  <si>
    <t>prostup zdi: 1,0m=1,000 [A]</t>
  </si>
  <si>
    <t>26</t>
  </si>
  <si>
    <t>96613</t>
  </si>
  <si>
    <t>BOURÁNÍ KONSTRUKCÍ Z KAMENE NA MC</t>
  </si>
  <si>
    <t>S ODVOZEM NA MEZIDEPONII, PRO ZPĚTNÉ POUŽITÍ</t>
  </si>
  <si>
    <t>rozebrání stávající kamenné zdi: 6,50*3,50*0,30=6,825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</si>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</sst>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sharedStrings" Target="sharedStrings.xml" /><Relationship Id="rId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sheetPr>
    <pageSetUpPr fitToPage="1"/>
  </sheetPr>
  <dimension ref="A1:R41"/>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0+I10+I14+I18+I22+I26+I30+I34+I38</f>
      </c>
      <c>
        <f>0+O10+O14+O18+O22+O26+O30+O34+O38</f>
      </c>
    </row>
    <row r="10" spans="1:16" ht="12.75">
      <c r="A10" s="18" t="s">
        <v>39</v>
      </c>
      <c s="23" t="s">
        <v>23</v>
      </c>
      <c s="23" t="s">
        <v>40</v>
      </c>
      <c s="18" t="s">
        <v>41</v>
      </c>
      <c s="24" t="s">
        <v>42</v>
      </c>
      <c s="25" t="s">
        <v>43</v>
      </c>
      <c s="26">
        <v>1</v>
      </c>
      <c s="27">
        <v>0</v>
      </c>
      <c s="27">
        <f>ROUND(ROUND(H10,2)*ROUND(G10,3),2)</f>
      </c>
      <c r="O10">
        <f>(I10*21)/100</f>
      </c>
      <c t="s">
        <v>17</v>
      </c>
    </row>
    <row r="11" spans="1:5" ht="12.75">
      <c r="A11" s="28" t="s">
        <v>44</v>
      </c>
      <c r="E11" s="29" t="s">
        <v>45</v>
      </c>
    </row>
    <row r="12" spans="1:5" ht="12.75">
      <c r="A12" s="30" t="s">
        <v>46</v>
      </c>
      <c r="E12" s="31" t="s">
        <v>47</v>
      </c>
    </row>
    <row r="13" spans="1:5" ht="12.75">
      <c r="A13" t="s">
        <v>48</v>
      </c>
      <c r="E13" s="29" t="s">
        <v>49</v>
      </c>
    </row>
    <row r="14" spans="1:16" ht="12.75">
      <c r="A14" s="18" t="s">
        <v>39</v>
      </c>
      <c s="23" t="s">
        <v>17</v>
      </c>
      <c s="23" t="s">
        <v>50</v>
      </c>
      <c s="18" t="s">
        <v>51</v>
      </c>
      <c s="24" t="s">
        <v>52</v>
      </c>
      <c s="25" t="s">
        <v>43</v>
      </c>
      <c s="26">
        <v>1</v>
      </c>
      <c s="27">
        <v>0</v>
      </c>
      <c s="27">
        <f>ROUND(ROUND(H14,2)*ROUND(G14,3),2)</f>
      </c>
      <c r="O14">
        <f>(I14*21)/100</f>
      </c>
      <c t="s">
        <v>17</v>
      </c>
    </row>
    <row r="15" spans="1:5" ht="12.75">
      <c r="A15" s="28" t="s">
        <v>44</v>
      </c>
      <c r="E15" s="29" t="s">
        <v>53</v>
      </c>
    </row>
    <row r="16" spans="1:5" ht="12.75">
      <c r="A16" s="30" t="s">
        <v>46</v>
      </c>
      <c r="E16" s="31" t="s">
        <v>47</v>
      </c>
    </row>
    <row r="17" spans="1:5" ht="51">
      <c r="A17" t="s">
        <v>48</v>
      </c>
      <c r="E17" s="29" t="s">
        <v>54</v>
      </c>
    </row>
    <row r="18" spans="1:16" ht="12.75">
      <c r="A18" s="18" t="s">
        <v>39</v>
      </c>
      <c s="23" t="s">
        <v>16</v>
      </c>
      <c s="23" t="s">
        <v>50</v>
      </c>
      <c s="18" t="s">
        <v>55</v>
      </c>
      <c s="24" t="s">
        <v>52</v>
      </c>
      <c s="25" t="s">
        <v>43</v>
      </c>
      <c s="26">
        <v>1</v>
      </c>
      <c s="27">
        <v>0</v>
      </c>
      <c s="27">
        <f>ROUND(ROUND(H18,2)*ROUND(G18,3),2)</f>
      </c>
      <c r="O18">
        <f>(I18*21)/100</f>
      </c>
      <c t="s">
        <v>17</v>
      </c>
    </row>
    <row r="19" spans="1:5" ht="12.75">
      <c r="A19" s="28" t="s">
        <v>44</v>
      </c>
      <c r="E19" s="29" t="s">
        <v>56</v>
      </c>
    </row>
    <row r="20" spans="1:5" ht="12.75">
      <c r="A20" s="30" t="s">
        <v>46</v>
      </c>
      <c r="E20" s="31" t="s">
        <v>47</v>
      </c>
    </row>
    <row r="21" spans="1:5" ht="38.25">
      <c r="A21" t="s">
        <v>48</v>
      </c>
      <c r="E21" s="29" t="s">
        <v>57</v>
      </c>
    </row>
    <row r="22" spans="1:16" ht="12.75">
      <c r="A22" s="18" t="s">
        <v>39</v>
      </c>
      <c s="23" t="s">
        <v>27</v>
      </c>
      <c s="23" t="s">
        <v>50</v>
      </c>
      <c s="18" t="s">
        <v>58</v>
      </c>
      <c s="24" t="s">
        <v>52</v>
      </c>
      <c s="25" t="s">
        <v>43</v>
      </c>
      <c s="26">
        <v>1</v>
      </c>
      <c s="27">
        <v>0</v>
      </c>
      <c s="27">
        <f>ROUND(ROUND(H22,2)*ROUND(G22,3),2)</f>
      </c>
      <c r="O22">
        <f>(I22*21)/100</f>
      </c>
      <c t="s">
        <v>17</v>
      </c>
    </row>
    <row r="23" spans="1:5" ht="38.25">
      <c r="A23" s="28" t="s">
        <v>44</v>
      </c>
      <c r="E23" s="29" t="s">
        <v>59</v>
      </c>
    </row>
    <row r="24" spans="1:5" ht="12.75">
      <c r="A24" s="30" t="s">
        <v>46</v>
      </c>
      <c r="E24" s="31" t="s">
        <v>47</v>
      </c>
    </row>
    <row r="25" spans="1:5" ht="38.25">
      <c r="A25" t="s">
        <v>48</v>
      </c>
      <c r="E25" s="29" t="s">
        <v>57</v>
      </c>
    </row>
    <row r="26" spans="1:16" ht="12.75">
      <c r="A26" s="18" t="s">
        <v>39</v>
      </c>
      <c s="23" t="s">
        <v>29</v>
      </c>
      <c s="23" t="s">
        <v>50</v>
      </c>
      <c s="18" t="s">
        <v>60</v>
      </c>
      <c s="24" t="s">
        <v>52</v>
      </c>
      <c s="25" t="s">
        <v>43</v>
      </c>
      <c s="26">
        <v>1</v>
      </c>
      <c s="27">
        <v>0</v>
      </c>
      <c s="27">
        <f>ROUND(ROUND(H26,2)*ROUND(G26,3),2)</f>
      </c>
      <c r="O26">
        <f>(I26*21)/100</f>
      </c>
      <c t="s">
        <v>17</v>
      </c>
    </row>
    <row r="27" spans="1:5" ht="12.75">
      <c r="A27" s="28" t="s">
        <v>44</v>
      </c>
      <c r="E27" s="29" t="s">
        <v>61</v>
      </c>
    </row>
    <row r="28" spans="1:5" ht="12.75">
      <c r="A28" s="30" t="s">
        <v>46</v>
      </c>
      <c r="E28" s="31" t="s">
        <v>47</v>
      </c>
    </row>
    <row r="29" spans="1:5" ht="51">
      <c r="A29" t="s">
        <v>48</v>
      </c>
      <c r="E29" s="29" t="s">
        <v>54</v>
      </c>
    </row>
    <row r="30" spans="1:16" ht="12.75">
      <c r="A30" s="18" t="s">
        <v>39</v>
      </c>
      <c s="23" t="s">
        <v>31</v>
      </c>
      <c s="23" t="s">
        <v>62</v>
      </c>
      <c s="18" t="s">
        <v>41</v>
      </c>
      <c s="24" t="s">
        <v>63</v>
      </c>
      <c s="25" t="s">
        <v>43</v>
      </c>
      <c s="26">
        <v>1</v>
      </c>
      <c s="27">
        <v>0</v>
      </c>
      <c s="27">
        <f>ROUND(ROUND(H30,2)*ROUND(G30,3),2)</f>
      </c>
      <c r="O30">
        <f>(I30*21)/100</f>
      </c>
      <c t="s">
        <v>17</v>
      </c>
    </row>
    <row r="31" spans="1:5" ht="12.75">
      <c r="A31" s="28" t="s">
        <v>44</v>
      </c>
      <c r="E31" s="29" t="s">
        <v>41</v>
      </c>
    </row>
    <row r="32" spans="1:5" ht="12.75">
      <c r="A32" s="30" t="s">
        <v>46</v>
      </c>
      <c r="E32" s="31" t="s">
        <v>64</v>
      </c>
    </row>
    <row r="33" spans="1:5" ht="12.75">
      <c r="A33" t="s">
        <v>48</v>
      </c>
      <c r="E33" s="29" t="s">
        <v>65</v>
      </c>
    </row>
    <row r="34" spans="1:16" ht="12.75">
      <c r="A34" s="18" t="s">
        <v>39</v>
      </c>
      <c s="23" t="s">
        <v>66</v>
      </c>
      <c s="23" t="s">
        <v>67</v>
      </c>
      <c s="18" t="s">
        <v>41</v>
      </c>
      <c s="24" t="s">
        <v>68</v>
      </c>
      <c s="25" t="s">
        <v>43</v>
      </c>
      <c s="26">
        <v>1</v>
      </c>
      <c s="27">
        <v>0</v>
      </c>
      <c s="27">
        <f>ROUND(ROUND(H34,2)*ROUND(G34,3),2)</f>
      </c>
      <c r="O34">
        <f>(I34*21)/100</f>
      </c>
      <c t="s">
        <v>17</v>
      </c>
    </row>
    <row r="35" spans="1:5" ht="12.75">
      <c r="A35" s="28" t="s">
        <v>44</v>
      </c>
      <c r="E35" s="29" t="s">
        <v>69</v>
      </c>
    </row>
    <row r="36" spans="1:5" ht="12.75">
      <c r="A36" s="30" t="s">
        <v>46</v>
      </c>
      <c r="E36" s="31" t="s">
        <v>47</v>
      </c>
    </row>
    <row r="37" spans="1:5" ht="12.75">
      <c r="A37" t="s">
        <v>48</v>
      </c>
      <c r="E37" s="29" t="s">
        <v>65</v>
      </c>
    </row>
    <row r="38" spans="1:16" ht="12.75">
      <c r="A38" s="18" t="s">
        <v>39</v>
      </c>
      <c s="23" t="s">
        <v>70</v>
      </c>
      <c s="23" t="s">
        <v>71</v>
      </c>
      <c s="18" t="s">
        <v>41</v>
      </c>
      <c s="24" t="s">
        <v>72</v>
      </c>
      <c s="25" t="s">
        <v>43</v>
      </c>
      <c s="26">
        <v>1</v>
      </c>
      <c s="27">
        <v>0</v>
      </c>
      <c s="27">
        <f>ROUND(ROUND(H38,2)*ROUND(G38,3),2)</f>
      </c>
      <c r="O38">
        <f>(I38*21)/100</f>
      </c>
      <c t="s">
        <v>17</v>
      </c>
    </row>
    <row r="39" spans="1:5" ht="12.75">
      <c r="A39" s="28" t="s">
        <v>44</v>
      </c>
      <c r="E39" s="29" t="s">
        <v>41</v>
      </c>
    </row>
    <row r="40" spans="1:5" ht="12.75">
      <c r="A40" s="30" t="s">
        <v>46</v>
      </c>
      <c r="E40" s="31" t="s">
        <v>64</v>
      </c>
    </row>
    <row r="41" spans="1:5" ht="76.5">
      <c r="A41" t="s">
        <v>48</v>
      </c>
      <c r="E41" s="29" t="s">
        <v>73</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0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0+O9+O22+O51+O56+O85+O90</f>
      </c>
      <c t="s">
        <v>16</v>
      </c>
    </row>
    <row r="3" spans="1:16" ht="15" customHeight="1">
      <c r="A3" t="s">
        <v>1</v>
      </c>
      <c s="8" t="s">
        <v>4</v>
      </c>
      <c s="9" t="s">
        <v>5</v>
      </c>
      <c s="1"/>
      <c s="10" t="s">
        <v>6</v>
      </c>
      <c s="1"/>
      <c s="4"/>
      <c s="3" t="s">
        <v>76</v>
      </c>
      <c s="32">
        <f>0+I9+I22+I51+I56+I85+I90</f>
      </c>
      <c r="O3" t="s">
        <v>13</v>
      </c>
      <c t="s">
        <v>17</v>
      </c>
    </row>
    <row r="4" spans="1:16" ht="15" customHeight="1">
      <c r="A4" t="s">
        <v>7</v>
      </c>
      <c s="8" t="s">
        <v>8</v>
      </c>
      <c s="9" t="s">
        <v>74</v>
      </c>
      <c s="1"/>
      <c s="10" t="s">
        <v>75</v>
      </c>
      <c s="1"/>
      <c s="1"/>
      <c s="7"/>
      <c s="7"/>
      <c r="O4" t="s">
        <v>14</v>
      </c>
      <c t="s">
        <v>17</v>
      </c>
    </row>
    <row r="5" spans="1:16" ht="12.75" customHeight="1">
      <c r="A5" t="s">
        <v>11</v>
      </c>
      <c s="12" t="s">
        <v>12</v>
      </c>
      <c s="13" t="s">
        <v>76</v>
      </c>
      <c s="5"/>
      <c s="14" t="s">
        <v>75</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f>
      </c>
      <c>
        <f>0+O10+O14+O18</f>
      </c>
    </row>
    <row r="10" spans="1:16" ht="12.75">
      <c r="A10" s="18" t="s">
        <v>39</v>
      </c>
      <c s="23" t="s">
        <v>23</v>
      </c>
      <c s="23" t="s">
        <v>77</v>
      </c>
      <c s="18" t="s">
        <v>41</v>
      </c>
      <c s="24" t="s">
        <v>78</v>
      </c>
      <c s="25" t="s">
        <v>79</v>
      </c>
      <c s="26">
        <v>118.44</v>
      </c>
      <c s="27">
        <v>0</v>
      </c>
      <c s="27">
        <f>ROUND(ROUND(H10,2)*ROUND(G10,3),2)</f>
      </c>
      <c r="O10">
        <f>(I10*21)/100</f>
      </c>
      <c t="s">
        <v>17</v>
      </c>
    </row>
    <row r="11" spans="1:5" ht="12.75">
      <c r="A11" s="28" t="s">
        <v>44</v>
      </c>
      <c r="E11" s="29" t="s">
        <v>41</v>
      </c>
    </row>
    <row r="12" spans="1:5" ht="12.75">
      <c r="A12" s="30" t="s">
        <v>46</v>
      </c>
      <c r="E12" s="31" t="s">
        <v>80</v>
      </c>
    </row>
    <row r="13" spans="1:5" ht="25.5">
      <c r="A13" t="s">
        <v>48</v>
      </c>
      <c r="E13" s="29" t="s">
        <v>81</v>
      </c>
    </row>
    <row r="14" spans="1:16" ht="12.75">
      <c r="A14" s="18" t="s">
        <v>39</v>
      </c>
      <c s="23" t="s">
        <v>17</v>
      </c>
      <c s="23" t="s">
        <v>82</v>
      </c>
      <c s="18" t="s">
        <v>41</v>
      </c>
      <c s="24" t="s">
        <v>78</v>
      </c>
      <c s="25" t="s">
        <v>83</v>
      </c>
      <c s="26">
        <v>36.522</v>
      </c>
      <c s="27">
        <v>0</v>
      </c>
      <c s="27">
        <f>ROUND(ROUND(H14,2)*ROUND(G14,3),2)</f>
      </c>
      <c r="O14">
        <f>(I14*21)/100</f>
      </c>
      <c t="s">
        <v>17</v>
      </c>
    </row>
    <row r="15" spans="1:5" ht="12.75">
      <c r="A15" s="28" t="s">
        <v>44</v>
      </c>
      <c r="E15" s="29" t="s">
        <v>41</v>
      </c>
    </row>
    <row r="16" spans="1:5" ht="38.25">
      <c r="A16" s="30" t="s">
        <v>46</v>
      </c>
      <c r="E16" s="31" t="s">
        <v>84</v>
      </c>
    </row>
    <row r="17" spans="1:5" ht="25.5">
      <c r="A17" t="s">
        <v>48</v>
      </c>
      <c r="E17" s="29" t="s">
        <v>81</v>
      </c>
    </row>
    <row r="18" spans="1:16" ht="12.75">
      <c r="A18" s="18" t="s">
        <v>39</v>
      </c>
      <c s="23" t="s">
        <v>16</v>
      </c>
      <c s="23" t="s">
        <v>85</v>
      </c>
      <c s="18" t="s">
        <v>41</v>
      </c>
      <c s="24" t="s">
        <v>86</v>
      </c>
      <c s="25" t="s">
        <v>79</v>
      </c>
      <c s="26">
        <v>86.3</v>
      </c>
      <c s="27">
        <v>0</v>
      </c>
      <c s="27">
        <f>ROUND(ROUND(H18,2)*ROUND(G18,3),2)</f>
      </c>
      <c r="O18">
        <f>(I18*21)/100</f>
      </c>
      <c t="s">
        <v>17</v>
      </c>
    </row>
    <row r="19" spans="1:5" ht="12.75">
      <c r="A19" s="28" t="s">
        <v>44</v>
      </c>
      <c r="E19" s="29" t="s">
        <v>41</v>
      </c>
    </row>
    <row r="20" spans="1:5" ht="12.75">
      <c r="A20" s="30" t="s">
        <v>46</v>
      </c>
      <c r="E20" s="31" t="s">
        <v>87</v>
      </c>
    </row>
    <row r="21" spans="1:5" ht="38.25">
      <c r="A21" t="s">
        <v>48</v>
      </c>
      <c r="E21" s="29" t="s">
        <v>88</v>
      </c>
    </row>
    <row r="22" spans="1:18" ht="12.75" customHeight="1">
      <c r="A22" s="5" t="s">
        <v>37</v>
      </c>
      <c s="5"/>
      <c s="35" t="s">
        <v>23</v>
      </c>
      <c s="5"/>
      <c s="21" t="s">
        <v>89</v>
      </c>
      <c s="5"/>
      <c s="5"/>
      <c s="5"/>
      <c s="36">
        <f>0+Q22</f>
      </c>
      <c r="O22">
        <f>0+R22</f>
      </c>
      <c r="Q22">
        <f>0+I23+I27+I31+I35+I39+I43+I47</f>
      </c>
      <c>
        <f>0+O23+O27+O31+O35+O39+O43+O47</f>
      </c>
    </row>
    <row r="23" spans="1:16" ht="12.75">
      <c r="A23" s="18" t="s">
        <v>39</v>
      </c>
      <c s="23" t="s">
        <v>27</v>
      </c>
      <c s="23" t="s">
        <v>90</v>
      </c>
      <c s="18" t="s">
        <v>41</v>
      </c>
      <c s="24" t="s">
        <v>91</v>
      </c>
      <c s="25" t="s">
        <v>79</v>
      </c>
      <c s="26">
        <v>11.28</v>
      </c>
      <c s="27">
        <v>0</v>
      </c>
      <c s="27">
        <f>ROUND(ROUND(H23,2)*ROUND(G23,3),2)</f>
      </c>
      <c r="O23">
        <f>(I23*21)/100</f>
      </c>
      <c t="s">
        <v>17</v>
      </c>
    </row>
    <row r="24" spans="1:5" ht="12.75">
      <c r="A24" s="28" t="s">
        <v>44</v>
      </c>
      <c r="E24" s="29" t="s">
        <v>41</v>
      </c>
    </row>
    <row r="25" spans="1:5" ht="12.75">
      <c r="A25" s="30" t="s">
        <v>46</v>
      </c>
      <c r="E25" s="31" t="s">
        <v>92</v>
      </c>
    </row>
    <row r="26" spans="1:5" ht="63.75">
      <c r="A26" t="s">
        <v>48</v>
      </c>
      <c r="E26" s="29" t="s">
        <v>93</v>
      </c>
    </row>
    <row r="27" spans="1:16" ht="25.5">
      <c r="A27" s="18" t="s">
        <v>39</v>
      </c>
      <c s="23" t="s">
        <v>29</v>
      </c>
      <c s="23" t="s">
        <v>94</v>
      </c>
      <c s="18" t="s">
        <v>41</v>
      </c>
      <c s="24" t="s">
        <v>95</v>
      </c>
      <c s="25" t="s">
        <v>79</v>
      </c>
      <c s="26">
        <v>11.42</v>
      </c>
      <c s="27">
        <v>0</v>
      </c>
      <c s="27">
        <f>ROUND(ROUND(H27,2)*ROUND(G27,3),2)</f>
      </c>
      <c r="O27">
        <f>(I27*21)/100</f>
      </c>
      <c t="s">
        <v>17</v>
      </c>
    </row>
    <row r="28" spans="1:5" ht="12.75">
      <c r="A28" s="28" t="s">
        <v>44</v>
      </c>
      <c r="E28" s="29" t="s">
        <v>41</v>
      </c>
    </row>
    <row r="29" spans="1:5" ht="38.25">
      <c r="A29" s="30" t="s">
        <v>46</v>
      </c>
      <c r="E29" s="31" t="s">
        <v>96</v>
      </c>
    </row>
    <row r="30" spans="1:5" ht="63.75">
      <c r="A30" t="s">
        <v>48</v>
      </c>
      <c r="E30" s="29" t="s">
        <v>93</v>
      </c>
    </row>
    <row r="31" spans="1:16" ht="12.75">
      <c r="A31" s="18" t="s">
        <v>39</v>
      </c>
      <c s="23" t="s">
        <v>31</v>
      </c>
      <c s="23" t="s">
        <v>97</v>
      </c>
      <c s="18" t="s">
        <v>41</v>
      </c>
      <c s="24" t="s">
        <v>98</v>
      </c>
      <c s="25" t="s">
        <v>79</v>
      </c>
      <c s="26">
        <v>118.44</v>
      </c>
      <c s="27">
        <v>0</v>
      </c>
      <c s="27">
        <f>ROUND(ROUND(H31,2)*ROUND(G31,3),2)</f>
      </c>
      <c r="O31">
        <f>(I31*21)/100</f>
      </c>
      <c t="s">
        <v>17</v>
      </c>
    </row>
    <row r="32" spans="1:5" ht="12.75">
      <c r="A32" s="28" t="s">
        <v>44</v>
      </c>
      <c r="E32" s="29" t="s">
        <v>41</v>
      </c>
    </row>
    <row r="33" spans="1:5" ht="12.75">
      <c r="A33" s="30" t="s">
        <v>46</v>
      </c>
      <c r="E33" s="31" t="s">
        <v>99</v>
      </c>
    </row>
    <row r="34" spans="1:5" ht="382.5">
      <c r="A34" t="s">
        <v>48</v>
      </c>
      <c r="E34" s="29" t="s">
        <v>100</v>
      </c>
    </row>
    <row r="35" spans="1:16" ht="12.75">
      <c r="A35" s="18" t="s">
        <v>39</v>
      </c>
      <c s="23" t="s">
        <v>66</v>
      </c>
      <c s="23" t="s">
        <v>101</v>
      </c>
      <c s="18" t="s">
        <v>41</v>
      </c>
      <c s="24" t="s">
        <v>102</v>
      </c>
      <c s="25" t="s">
        <v>79</v>
      </c>
      <c s="26">
        <v>86.3</v>
      </c>
      <c s="27">
        <v>0</v>
      </c>
      <c s="27">
        <f>ROUND(ROUND(H35,2)*ROUND(G35,3),2)</f>
      </c>
      <c r="O35">
        <f>(I35*21)/100</f>
      </c>
      <c t="s">
        <v>17</v>
      </c>
    </row>
    <row r="36" spans="1:5" ht="12.75">
      <c r="A36" s="28" t="s">
        <v>44</v>
      </c>
      <c r="E36" s="29" t="s">
        <v>103</v>
      </c>
    </row>
    <row r="37" spans="1:5" ht="12.75">
      <c r="A37" s="30" t="s">
        <v>46</v>
      </c>
      <c r="E37" s="31" t="s">
        <v>104</v>
      </c>
    </row>
    <row r="38" spans="1:5" ht="318.75">
      <c r="A38" t="s">
        <v>48</v>
      </c>
      <c r="E38" s="29" t="s">
        <v>105</v>
      </c>
    </row>
    <row r="39" spans="1:16" ht="12.75">
      <c r="A39" s="18" t="s">
        <v>39</v>
      </c>
      <c s="23" t="s">
        <v>70</v>
      </c>
      <c s="23" t="s">
        <v>106</v>
      </c>
      <c s="18" t="s">
        <v>41</v>
      </c>
      <c s="24" t="s">
        <v>107</v>
      </c>
      <c s="25" t="s">
        <v>79</v>
      </c>
      <c s="26">
        <v>86.3</v>
      </c>
      <c s="27">
        <v>0</v>
      </c>
      <c s="27">
        <f>ROUND(ROUND(H39,2)*ROUND(G39,3),2)</f>
      </c>
      <c r="O39">
        <f>(I39*21)/100</f>
      </c>
      <c t="s">
        <v>17</v>
      </c>
    </row>
    <row r="40" spans="1:5" ht="12.75">
      <c r="A40" s="28" t="s">
        <v>44</v>
      </c>
      <c r="E40" s="29" t="s">
        <v>41</v>
      </c>
    </row>
    <row r="41" spans="1:5" ht="12.75">
      <c r="A41" s="30" t="s">
        <v>46</v>
      </c>
      <c r="E41" s="31" t="s">
        <v>108</v>
      </c>
    </row>
    <row r="42" spans="1:5" ht="267.75">
      <c r="A42" t="s">
        <v>48</v>
      </c>
      <c r="E42" s="29" t="s">
        <v>109</v>
      </c>
    </row>
    <row r="43" spans="1:16" ht="12.75">
      <c r="A43" s="18" t="s">
        <v>39</v>
      </c>
      <c s="23" t="s">
        <v>34</v>
      </c>
      <c s="23" t="s">
        <v>110</v>
      </c>
      <c s="18" t="s">
        <v>41</v>
      </c>
      <c s="24" t="s">
        <v>111</v>
      </c>
      <c s="25" t="s">
        <v>79</v>
      </c>
      <c s="26">
        <v>118.44</v>
      </c>
      <c s="27">
        <v>0</v>
      </c>
      <c s="27">
        <f>ROUND(ROUND(H43,2)*ROUND(G43,3),2)</f>
      </c>
      <c r="O43">
        <f>(I43*21)/100</f>
      </c>
      <c t="s">
        <v>17</v>
      </c>
    </row>
    <row r="44" spans="1:5" ht="12.75">
      <c r="A44" s="28" t="s">
        <v>44</v>
      </c>
      <c r="E44" s="29" t="s">
        <v>41</v>
      </c>
    </row>
    <row r="45" spans="1:5" ht="12.75">
      <c r="A45" s="30" t="s">
        <v>46</v>
      </c>
      <c r="E45" s="31" t="s">
        <v>112</v>
      </c>
    </row>
    <row r="46" spans="1:5" ht="191.25">
      <c r="A46" t="s">
        <v>48</v>
      </c>
      <c r="E46" s="29" t="s">
        <v>113</v>
      </c>
    </row>
    <row r="47" spans="1:16" ht="12.75">
      <c r="A47" s="18" t="s">
        <v>39</v>
      </c>
      <c s="23" t="s">
        <v>36</v>
      </c>
      <c s="23" t="s">
        <v>114</v>
      </c>
      <c s="18" t="s">
        <v>41</v>
      </c>
      <c s="24" t="s">
        <v>115</v>
      </c>
      <c s="25" t="s">
        <v>116</v>
      </c>
      <c s="26">
        <v>71</v>
      </c>
      <c s="27">
        <v>0</v>
      </c>
      <c s="27">
        <f>ROUND(ROUND(H47,2)*ROUND(G47,3),2)</f>
      </c>
      <c r="O47">
        <f>(I47*21)/100</f>
      </c>
      <c t="s">
        <v>17</v>
      </c>
    </row>
    <row r="48" spans="1:5" ht="12.75">
      <c r="A48" s="28" t="s">
        <v>44</v>
      </c>
      <c r="E48" s="29" t="s">
        <v>41</v>
      </c>
    </row>
    <row r="49" spans="1:5" ht="12.75">
      <c r="A49" s="30" t="s">
        <v>46</v>
      </c>
      <c r="E49" s="31" t="s">
        <v>117</v>
      </c>
    </row>
    <row r="50" spans="1:5" ht="38.25">
      <c r="A50" t="s">
        <v>48</v>
      </c>
      <c r="E50" s="29" t="s">
        <v>118</v>
      </c>
    </row>
    <row r="51" spans="1:18" ht="12.75" customHeight="1">
      <c r="A51" s="5" t="s">
        <v>37</v>
      </c>
      <c s="5"/>
      <c s="35" t="s">
        <v>27</v>
      </c>
      <c s="5"/>
      <c s="21" t="s">
        <v>119</v>
      </c>
      <c s="5"/>
      <c s="5"/>
      <c s="5"/>
      <c s="36">
        <f>0+Q51</f>
      </c>
      <c r="O51">
        <f>0+R51</f>
      </c>
      <c r="Q51">
        <f>0+I52</f>
      </c>
      <c>
        <f>0+O52</f>
      </c>
    </row>
    <row r="52" spans="1:16" ht="12.75">
      <c r="A52" s="18" t="s">
        <v>39</v>
      </c>
      <c s="23" t="s">
        <v>120</v>
      </c>
      <c s="23" t="s">
        <v>121</v>
      </c>
      <c s="18" t="s">
        <v>41</v>
      </c>
      <c s="24" t="s">
        <v>122</v>
      </c>
      <c s="25" t="s">
        <v>79</v>
      </c>
      <c s="26">
        <v>6.328</v>
      </c>
      <c s="27">
        <v>0</v>
      </c>
      <c s="27">
        <f>ROUND(ROUND(H52,2)*ROUND(G52,3),2)</f>
      </c>
      <c r="O52">
        <f>(I52*21)/100</f>
      </c>
      <c t="s">
        <v>17</v>
      </c>
    </row>
    <row r="53" spans="1:5" ht="12.75">
      <c r="A53" s="28" t="s">
        <v>44</v>
      </c>
      <c r="E53" s="29" t="s">
        <v>41</v>
      </c>
    </row>
    <row r="54" spans="1:5" ht="12.75">
      <c r="A54" s="30" t="s">
        <v>46</v>
      </c>
      <c r="E54" s="31" t="s">
        <v>123</v>
      </c>
    </row>
    <row r="55" spans="1:5" ht="408">
      <c r="A55" t="s">
        <v>48</v>
      </c>
      <c r="E55" s="29" t="s">
        <v>124</v>
      </c>
    </row>
    <row r="56" spans="1:18" ht="12.75" customHeight="1">
      <c r="A56" s="5" t="s">
        <v>37</v>
      </c>
      <c s="5"/>
      <c s="35" t="s">
        <v>29</v>
      </c>
      <c s="5"/>
      <c s="21" t="s">
        <v>125</v>
      </c>
      <c s="5"/>
      <c s="5"/>
      <c s="5"/>
      <c s="36">
        <f>0+Q56</f>
      </c>
      <c r="O56">
        <f>0+R56</f>
      </c>
      <c r="Q56">
        <f>0+I57+I61+I65+I69+I73+I77+I81</f>
      </c>
      <c>
        <f>0+O57+O61+O65+O69+O73+O77+O81</f>
      </c>
    </row>
    <row r="57" spans="1:16" ht="12.75">
      <c r="A57" s="18" t="s">
        <v>39</v>
      </c>
      <c s="23" t="s">
        <v>126</v>
      </c>
      <c s="23" t="s">
        <v>127</v>
      </c>
      <c s="18" t="s">
        <v>41</v>
      </c>
      <c s="24" t="s">
        <v>128</v>
      </c>
      <c s="25" t="s">
        <v>116</v>
      </c>
      <c s="26">
        <v>94</v>
      </c>
      <c s="27">
        <v>0</v>
      </c>
      <c s="27">
        <f>ROUND(ROUND(H57,2)*ROUND(G57,3),2)</f>
      </c>
      <c r="O57">
        <f>(I57*21)/100</f>
      </c>
      <c t="s">
        <v>17</v>
      </c>
    </row>
    <row r="58" spans="1:5" ht="25.5">
      <c r="A58" s="28" t="s">
        <v>44</v>
      </c>
      <c r="E58" s="29" t="s">
        <v>129</v>
      </c>
    </row>
    <row r="59" spans="1:5" ht="12.75">
      <c r="A59" s="30" t="s">
        <v>46</v>
      </c>
      <c r="E59" s="31" t="s">
        <v>130</v>
      </c>
    </row>
    <row r="60" spans="1:5" ht="127.5">
      <c r="A60" t="s">
        <v>48</v>
      </c>
      <c r="E60" s="29" t="s">
        <v>131</v>
      </c>
    </row>
    <row r="61" spans="1:16" ht="12.75">
      <c r="A61" s="18" t="s">
        <v>39</v>
      </c>
      <c s="23" t="s">
        <v>132</v>
      </c>
      <c s="23" t="s">
        <v>133</v>
      </c>
      <c s="18" t="s">
        <v>41</v>
      </c>
      <c s="24" t="s">
        <v>134</v>
      </c>
      <c s="25" t="s">
        <v>79</v>
      </c>
      <c s="26">
        <v>10.65</v>
      </c>
      <c s="27">
        <v>0</v>
      </c>
      <c s="27">
        <f>ROUND(ROUND(H61,2)*ROUND(G61,3),2)</f>
      </c>
      <c r="O61">
        <f>(I61*21)/100</f>
      </c>
      <c t="s">
        <v>17</v>
      </c>
    </row>
    <row r="62" spans="1:5" ht="12.75">
      <c r="A62" s="28" t="s">
        <v>44</v>
      </c>
      <c r="E62" s="29" t="s">
        <v>41</v>
      </c>
    </row>
    <row r="63" spans="1:5" ht="12.75">
      <c r="A63" s="30" t="s">
        <v>46</v>
      </c>
      <c r="E63" s="31" t="s">
        <v>135</v>
      </c>
    </row>
    <row r="64" spans="1:5" ht="51">
      <c r="A64" t="s">
        <v>48</v>
      </c>
      <c r="E64" s="29" t="s">
        <v>136</v>
      </c>
    </row>
    <row r="65" spans="1:16" ht="12.75">
      <c r="A65" s="18" t="s">
        <v>39</v>
      </c>
      <c s="23" t="s">
        <v>137</v>
      </c>
      <c s="23" t="s">
        <v>138</v>
      </c>
      <c s="18" t="s">
        <v>41</v>
      </c>
      <c s="24" t="s">
        <v>139</v>
      </c>
      <c s="25" t="s">
        <v>116</v>
      </c>
      <c s="26">
        <v>122</v>
      </c>
      <c s="27">
        <v>0</v>
      </c>
      <c s="27">
        <f>ROUND(ROUND(H65,2)*ROUND(G65,3),2)</f>
      </c>
      <c r="O65">
        <f>(I65*21)/100</f>
      </c>
      <c t="s">
        <v>17</v>
      </c>
    </row>
    <row r="66" spans="1:5" ht="12.75">
      <c r="A66" s="28" t="s">
        <v>44</v>
      </c>
      <c r="E66" s="29" t="s">
        <v>41</v>
      </c>
    </row>
    <row r="67" spans="1:5" ht="12.75">
      <c r="A67" s="30" t="s">
        <v>46</v>
      </c>
      <c r="E67" s="31" t="s">
        <v>140</v>
      </c>
    </row>
    <row r="68" spans="1:5" ht="51">
      <c r="A68" t="s">
        <v>48</v>
      </c>
      <c r="E68" s="29" t="s">
        <v>141</v>
      </c>
    </row>
    <row r="69" spans="1:16" ht="12.75">
      <c r="A69" s="18" t="s">
        <v>39</v>
      </c>
      <c s="23" t="s">
        <v>142</v>
      </c>
      <c s="23" t="s">
        <v>143</v>
      </c>
      <c s="18" t="s">
        <v>41</v>
      </c>
      <c s="24" t="s">
        <v>144</v>
      </c>
      <c s="25" t="s">
        <v>116</v>
      </c>
      <c s="26">
        <v>133</v>
      </c>
      <c s="27">
        <v>0</v>
      </c>
      <c s="27">
        <f>ROUND(ROUND(H69,2)*ROUND(G69,3),2)</f>
      </c>
      <c r="O69">
        <f>(I69*21)/100</f>
      </c>
      <c t="s">
        <v>17</v>
      </c>
    </row>
    <row r="70" spans="1:5" ht="12.75">
      <c r="A70" s="28" t="s">
        <v>44</v>
      </c>
      <c r="E70" s="29" t="s">
        <v>145</v>
      </c>
    </row>
    <row r="71" spans="1:5" ht="12.75">
      <c r="A71" s="30" t="s">
        <v>46</v>
      </c>
      <c r="E71" s="31" t="s">
        <v>146</v>
      </c>
    </row>
    <row r="72" spans="1:5" ht="51">
      <c r="A72" t="s">
        <v>48</v>
      </c>
      <c r="E72" s="29" t="s">
        <v>141</v>
      </c>
    </row>
    <row r="73" spans="1:16" ht="12.75">
      <c r="A73" s="18" t="s">
        <v>39</v>
      </c>
      <c s="23" t="s">
        <v>147</v>
      </c>
      <c s="23" t="s">
        <v>148</v>
      </c>
      <c s="18" t="s">
        <v>41</v>
      </c>
      <c s="24" t="s">
        <v>149</v>
      </c>
      <c s="25" t="s">
        <v>116</v>
      </c>
      <c s="26">
        <v>133</v>
      </c>
      <c s="27">
        <v>0</v>
      </c>
      <c s="27">
        <f>ROUND(ROUND(H73,2)*ROUND(G73,3),2)</f>
      </c>
      <c r="O73">
        <f>(I73*21)/100</f>
      </c>
      <c t="s">
        <v>17</v>
      </c>
    </row>
    <row r="74" spans="1:5" ht="12.75">
      <c r="A74" s="28" t="s">
        <v>44</v>
      </c>
      <c r="E74" s="29" t="s">
        <v>41</v>
      </c>
    </row>
    <row r="75" spans="1:5" ht="12.75">
      <c r="A75" s="30" t="s">
        <v>46</v>
      </c>
      <c r="E75" s="31" t="s">
        <v>150</v>
      </c>
    </row>
    <row r="76" spans="1:5" ht="140.25">
      <c r="A76" t="s">
        <v>48</v>
      </c>
      <c r="E76" s="29" t="s">
        <v>151</v>
      </c>
    </row>
    <row r="77" spans="1:16" ht="12.75">
      <c r="A77" s="18" t="s">
        <v>39</v>
      </c>
      <c s="23" t="s">
        <v>152</v>
      </c>
      <c s="23" t="s">
        <v>153</v>
      </c>
      <c s="18" t="s">
        <v>41</v>
      </c>
      <c s="24" t="s">
        <v>154</v>
      </c>
      <c s="25" t="s">
        <v>116</v>
      </c>
      <c s="26">
        <v>122</v>
      </c>
      <c s="27">
        <v>0</v>
      </c>
      <c s="27">
        <f>ROUND(ROUND(H77,2)*ROUND(G77,3),2)</f>
      </c>
      <c r="O77">
        <f>(I77*21)/100</f>
      </c>
      <c t="s">
        <v>17</v>
      </c>
    </row>
    <row r="78" spans="1:5" ht="12.75">
      <c r="A78" s="28" t="s">
        <v>44</v>
      </c>
      <c r="E78" s="29" t="s">
        <v>155</v>
      </c>
    </row>
    <row r="79" spans="1:5" ht="12.75">
      <c r="A79" s="30" t="s">
        <v>46</v>
      </c>
      <c r="E79" s="31" t="s">
        <v>156</v>
      </c>
    </row>
    <row r="80" spans="1:5" ht="140.25">
      <c r="A80" t="s">
        <v>48</v>
      </c>
      <c r="E80" s="29" t="s">
        <v>151</v>
      </c>
    </row>
    <row r="81" spans="1:16" ht="12.75">
      <c r="A81" s="18" t="s">
        <v>39</v>
      </c>
      <c s="23" t="s">
        <v>157</v>
      </c>
      <c s="23" t="s">
        <v>158</v>
      </c>
      <c s="18" t="s">
        <v>41</v>
      </c>
      <c s="24" t="s">
        <v>159</v>
      </c>
      <c s="25" t="s">
        <v>160</v>
      </c>
      <c s="26">
        <v>22</v>
      </c>
      <c s="27">
        <v>0</v>
      </c>
      <c s="27">
        <f>ROUND(ROUND(H81,2)*ROUND(G81,3),2)</f>
      </c>
      <c r="O81">
        <f>(I81*21)/100</f>
      </c>
      <c t="s">
        <v>17</v>
      </c>
    </row>
    <row r="82" spans="1:5" ht="12.75">
      <c r="A82" s="28" t="s">
        <v>44</v>
      </c>
      <c r="E82" s="29" t="s">
        <v>41</v>
      </c>
    </row>
    <row r="83" spans="1:5" ht="12.75">
      <c r="A83" s="30" t="s">
        <v>46</v>
      </c>
      <c r="E83" s="31" t="s">
        <v>161</v>
      </c>
    </row>
    <row r="84" spans="1:5" ht="38.25">
      <c r="A84" t="s">
        <v>48</v>
      </c>
      <c r="E84" s="29" t="s">
        <v>162</v>
      </c>
    </row>
    <row r="85" spans="1:18" ht="12.75" customHeight="1">
      <c r="A85" s="5" t="s">
        <v>37</v>
      </c>
      <c s="5"/>
      <c s="35" t="s">
        <v>66</v>
      </c>
      <c s="5"/>
      <c s="21" t="s">
        <v>163</v>
      </c>
      <c s="5"/>
      <c s="5"/>
      <c s="5"/>
      <c s="36">
        <f>0+Q85</f>
      </c>
      <c r="O85">
        <f>0+R85</f>
      </c>
      <c r="Q85">
        <f>0+I86</f>
      </c>
      <c>
        <f>0+O86</f>
      </c>
    </row>
    <row r="86" spans="1:16" ht="25.5">
      <c r="A86" s="18" t="s">
        <v>39</v>
      </c>
      <c s="23" t="s">
        <v>164</v>
      </c>
      <c s="23" t="s">
        <v>165</v>
      </c>
      <c s="18" t="s">
        <v>41</v>
      </c>
      <c s="24" t="s">
        <v>166</v>
      </c>
      <c s="25" t="s">
        <v>116</v>
      </c>
      <c s="26">
        <v>70.2</v>
      </c>
      <c s="27">
        <v>0</v>
      </c>
      <c s="27">
        <f>ROUND(ROUND(H86,2)*ROUND(G86,3),2)</f>
      </c>
      <c r="O86">
        <f>(I86*21)/100</f>
      </c>
      <c t="s">
        <v>17</v>
      </c>
    </row>
    <row r="87" spans="1:5" ht="12.75">
      <c r="A87" s="28" t="s">
        <v>44</v>
      </c>
      <c r="E87" s="29" t="s">
        <v>167</v>
      </c>
    </row>
    <row r="88" spans="1:5" ht="12.75">
      <c r="A88" s="30" t="s">
        <v>46</v>
      </c>
      <c r="E88" s="31" t="s">
        <v>168</v>
      </c>
    </row>
    <row r="89" spans="1:5" ht="204">
      <c r="A89" t="s">
        <v>48</v>
      </c>
      <c r="E89" s="29" t="s">
        <v>169</v>
      </c>
    </row>
    <row r="90" spans="1:18" ht="12.75" customHeight="1">
      <c r="A90" s="5" t="s">
        <v>37</v>
      </c>
      <c s="5"/>
      <c s="35" t="s">
        <v>34</v>
      </c>
      <c s="5"/>
      <c s="21" t="s">
        <v>170</v>
      </c>
      <c s="5"/>
      <c s="5"/>
      <c s="5"/>
      <c s="36">
        <f>0+Q90</f>
      </c>
      <c r="O90">
        <f>0+R90</f>
      </c>
      <c r="Q90">
        <f>0+I91+I95+I99</f>
      </c>
      <c>
        <f>0+O91+O95+O99</f>
      </c>
    </row>
    <row r="91" spans="1:16" ht="12.75">
      <c r="A91" s="18" t="s">
        <v>39</v>
      </c>
      <c s="23" t="s">
        <v>171</v>
      </c>
      <c s="23" t="s">
        <v>172</v>
      </c>
      <c s="18" t="s">
        <v>41</v>
      </c>
      <c s="24" t="s">
        <v>173</v>
      </c>
      <c s="25" t="s">
        <v>160</v>
      </c>
      <c s="26">
        <v>9.5</v>
      </c>
      <c s="27">
        <v>0</v>
      </c>
      <c s="27">
        <f>ROUND(ROUND(H91,2)*ROUND(G91,3),2)</f>
      </c>
      <c r="O91">
        <f>(I91*21)/100</f>
      </c>
      <c t="s">
        <v>17</v>
      </c>
    </row>
    <row r="92" spans="1:5" ht="12.75">
      <c r="A92" s="28" t="s">
        <v>44</v>
      </c>
      <c r="E92" s="29" t="s">
        <v>41</v>
      </c>
    </row>
    <row r="93" spans="1:5" ht="12.75">
      <c r="A93" s="30" t="s">
        <v>46</v>
      </c>
      <c r="E93" s="31" t="s">
        <v>174</v>
      </c>
    </row>
    <row r="94" spans="1:5" ht="38.25">
      <c r="A94" t="s">
        <v>48</v>
      </c>
      <c r="E94" s="29" t="s">
        <v>175</v>
      </c>
    </row>
    <row r="95" spans="1:16" ht="12.75">
      <c r="A95" s="18" t="s">
        <v>39</v>
      </c>
      <c s="23" t="s">
        <v>176</v>
      </c>
      <c s="23" t="s">
        <v>177</v>
      </c>
      <c s="18" t="s">
        <v>41</v>
      </c>
      <c s="24" t="s">
        <v>178</v>
      </c>
      <c s="25" t="s">
        <v>160</v>
      </c>
      <c s="26">
        <v>13.5</v>
      </c>
      <c s="27">
        <v>0</v>
      </c>
      <c s="27">
        <f>ROUND(ROUND(H95,2)*ROUND(G95,3),2)</f>
      </c>
      <c r="O95">
        <f>(I95*21)/100</f>
      </c>
      <c t="s">
        <v>17</v>
      </c>
    </row>
    <row r="96" spans="1:5" ht="12.75">
      <c r="A96" s="28" t="s">
        <v>44</v>
      </c>
      <c r="E96" s="29" t="s">
        <v>41</v>
      </c>
    </row>
    <row r="97" spans="1:5" ht="12.75">
      <c r="A97" s="30" t="s">
        <v>46</v>
      </c>
      <c r="E97" s="31" t="s">
        <v>179</v>
      </c>
    </row>
    <row r="98" spans="1:5" ht="76.5">
      <c r="A98" t="s">
        <v>48</v>
      </c>
      <c r="E98" s="29" t="s">
        <v>180</v>
      </c>
    </row>
    <row r="99" spans="1:16" ht="12.75">
      <c r="A99" s="18" t="s">
        <v>39</v>
      </c>
      <c s="23" t="s">
        <v>181</v>
      </c>
      <c s="23" t="s">
        <v>182</v>
      </c>
      <c s="18" t="s">
        <v>41</v>
      </c>
      <c s="24" t="s">
        <v>183</v>
      </c>
      <c s="25" t="s">
        <v>160</v>
      </c>
      <c s="26">
        <v>13.5</v>
      </c>
      <c s="27">
        <v>0</v>
      </c>
      <c s="27">
        <f>ROUND(ROUND(H99,2)*ROUND(G99,3),2)</f>
      </c>
      <c r="O99">
        <f>(I99*21)/100</f>
      </c>
      <c t="s">
        <v>17</v>
      </c>
    </row>
    <row r="100" spans="1:5" ht="12.75">
      <c r="A100" s="28" t="s">
        <v>44</v>
      </c>
      <c r="E100" s="29" t="s">
        <v>41</v>
      </c>
    </row>
    <row r="101" spans="1:5" ht="12.75">
      <c r="A101" s="30" t="s">
        <v>46</v>
      </c>
      <c r="E101" s="31" t="s">
        <v>184</v>
      </c>
    </row>
    <row r="102" spans="1:5" ht="114.75">
      <c r="A102" t="s">
        <v>48</v>
      </c>
      <c r="E102" s="29" t="s">
        <v>185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1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0+O9+O22+O67+O76+O97+O102+O115</f>
      </c>
      <c t="s">
        <v>16</v>
      </c>
    </row>
    <row r="3" spans="1:16" ht="15" customHeight="1">
      <c r="A3" t="s">
        <v>1</v>
      </c>
      <c s="8" t="s">
        <v>4</v>
      </c>
      <c s="9" t="s">
        <v>5</v>
      </c>
      <c s="1"/>
      <c s="10" t="s">
        <v>6</v>
      </c>
      <c s="1"/>
      <c s="4"/>
      <c s="3" t="s">
        <v>188</v>
      </c>
      <c s="32">
        <f>0+I9+I22+I67+I76+I97+I102+I115</f>
      </c>
      <c r="O3" t="s">
        <v>13</v>
      </c>
      <c t="s">
        <v>17</v>
      </c>
    </row>
    <row r="4" spans="1:16" ht="15" customHeight="1">
      <c r="A4" t="s">
        <v>7</v>
      </c>
      <c s="8" t="s">
        <v>8</v>
      </c>
      <c s="9" t="s">
        <v>186</v>
      </c>
      <c s="1"/>
      <c s="10" t="s">
        <v>187</v>
      </c>
      <c s="1"/>
      <c s="1"/>
      <c s="7"/>
      <c s="7"/>
      <c r="O4" t="s">
        <v>14</v>
      </c>
      <c t="s">
        <v>17</v>
      </c>
    </row>
    <row r="5" spans="1:16" ht="12.75" customHeight="1">
      <c r="A5" t="s">
        <v>11</v>
      </c>
      <c s="12" t="s">
        <v>12</v>
      </c>
      <c s="13" t="s">
        <v>188</v>
      </c>
      <c s="5"/>
      <c s="14" t="s">
        <v>189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f>
      </c>
      <c>
        <f>0+O10+O14+O18</f>
      </c>
    </row>
    <row r="10" spans="1:16" ht="12.75">
      <c r="A10" s="18" t="s">
        <v>39</v>
      </c>
      <c s="23" t="s">
        <v>23</v>
      </c>
      <c s="23" t="s">
        <v>77</v>
      </c>
      <c s="18" t="s">
        <v>41</v>
      </c>
      <c s="24" t="s">
        <v>78</v>
      </c>
      <c s="25" t="s">
        <v>79</v>
      </c>
      <c s="26">
        <v>46.605</v>
      </c>
      <c s="27">
        <v>0</v>
      </c>
      <c s="27">
        <f>ROUND(ROUND(H10,2)*ROUND(G10,3),2)</f>
      </c>
      <c r="O10">
        <f>(I10*21)/100</f>
      </c>
      <c t="s">
        <v>17</v>
      </c>
    </row>
    <row r="11" spans="1:5" ht="12.75">
      <c r="A11" s="28" t="s">
        <v>44</v>
      </c>
      <c r="E11" s="29" t="s">
        <v>41</v>
      </c>
    </row>
    <row r="12" spans="1:5" ht="12.75">
      <c r="A12" s="30" t="s">
        <v>46</v>
      </c>
      <c r="E12" s="31" t="s">
        <v>190</v>
      </c>
    </row>
    <row r="13" spans="1:5" ht="25.5">
      <c r="A13" t="s">
        <v>48</v>
      </c>
      <c r="E13" s="29" t="s">
        <v>81</v>
      </c>
    </row>
    <row r="14" spans="1:16" ht="12.75">
      <c r="A14" s="18" t="s">
        <v>39</v>
      </c>
      <c s="23" t="s">
        <v>17</v>
      </c>
      <c s="23" t="s">
        <v>85</v>
      </c>
      <c s="18" t="s">
        <v>41</v>
      </c>
      <c s="24" t="s">
        <v>86</v>
      </c>
      <c s="25" t="s">
        <v>79</v>
      </c>
      <c s="26">
        <v>20.31</v>
      </c>
      <c s="27">
        <v>0</v>
      </c>
      <c s="27">
        <f>ROUND(ROUND(H14,2)*ROUND(G14,3),2)</f>
      </c>
      <c r="O14">
        <f>(I14*21)/100</f>
      </c>
      <c t="s">
        <v>17</v>
      </c>
    </row>
    <row r="15" spans="1:5" ht="12.75">
      <c r="A15" s="28" t="s">
        <v>44</v>
      </c>
      <c r="E15" s="29" t="s">
        <v>41</v>
      </c>
    </row>
    <row r="16" spans="1:5" ht="12.75">
      <c r="A16" s="30" t="s">
        <v>46</v>
      </c>
      <c r="E16" s="31" t="s">
        <v>191</v>
      </c>
    </row>
    <row r="17" spans="1:5" ht="38.25">
      <c r="A17" t="s">
        <v>48</v>
      </c>
      <c r="E17" s="29" t="s">
        <v>88</v>
      </c>
    </row>
    <row r="18" spans="1:16" ht="12.75">
      <c r="A18" s="18" t="s">
        <v>39</v>
      </c>
      <c s="23" t="s">
        <v>16</v>
      </c>
      <c s="23" t="s">
        <v>192</v>
      </c>
      <c s="18" t="s">
        <v>41</v>
      </c>
      <c s="24" t="s">
        <v>193</v>
      </c>
      <c s="25" t="s">
        <v>43</v>
      </c>
      <c s="26">
        <v>1</v>
      </c>
      <c s="27">
        <v>0</v>
      </c>
      <c s="27">
        <f>ROUND(ROUND(H18,2)*ROUND(G18,3),2)</f>
      </c>
      <c r="O18">
        <f>(I18*21)/100</f>
      </c>
      <c t="s">
        <v>17</v>
      </c>
    </row>
    <row r="19" spans="1:5" ht="63.75">
      <c r="A19" s="28" t="s">
        <v>44</v>
      </c>
      <c r="E19" s="29" t="s">
        <v>194</v>
      </c>
    </row>
    <row r="20" spans="1:5" ht="12.75">
      <c r="A20" s="30" t="s">
        <v>46</v>
      </c>
      <c r="E20" s="31" t="s">
        <v>47</v>
      </c>
    </row>
    <row r="21" spans="1:5" ht="12.75">
      <c r="A21" t="s">
        <v>48</v>
      </c>
      <c r="E21" s="29" t="s">
        <v>65</v>
      </c>
    </row>
    <row r="22" spans="1:18" ht="12.75" customHeight="1">
      <c r="A22" s="5" t="s">
        <v>37</v>
      </c>
      <c s="5"/>
      <c s="35" t="s">
        <v>23</v>
      </c>
      <c s="5"/>
      <c s="21" t="s">
        <v>89</v>
      </c>
      <c s="5"/>
      <c s="5"/>
      <c s="5"/>
      <c s="36">
        <f>0+Q22</f>
      </c>
      <c r="O22">
        <f>0+R22</f>
      </c>
      <c r="Q22">
        <f>0+I23+I27+I31+I35+I39+I43+I47+I51+I55+I59+I63</f>
      </c>
      <c>
        <f>0+O23+O27+O31+O35+O39+O43+O47+O51+O55+O59+O63</f>
      </c>
    </row>
    <row r="23" spans="1:16" ht="12.75">
      <c r="A23" s="18" t="s">
        <v>39</v>
      </c>
      <c s="23" t="s">
        <v>27</v>
      </c>
      <c s="23" t="s">
        <v>195</v>
      </c>
      <c s="18" t="s">
        <v>41</v>
      </c>
      <c s="24" t="s">
        <v>196</v>
      </c>
      <c s="25" t="s">
        <v>79</v>
      </c>
      <c s="26">
        <v>1.536</v>
      </c>
      <c s="27">
        <v>0</v>
      </c>
      <c s="27">
        <f>ROUND(ROUND(H23,2)*ROUND(G23,3),2)</f>
      </c>
      <c r="O23">
        <f>(I23*21)/100</f>
      </c>
      <c t="s">
        <v>17</v>
      </c>
    </row>
    <row r="24" spans="1:5" ht="12.75">
      <c r="A24" s="28" t="s">
        <v>44</v>
      </c>
      <c r="E24" s="29" t="s">
        <v>41</v>
      </c>
    </row>
    <row r="25" spans="1:5" ht="12.75">
      <c r="A25" s="30" t="s">
        <v>46</v>
      </c>
      <c r="E25" s="31" t="s">
        <v>197</v>
      </c>
    </row>
    <row r="26" spans="1:5" ht="25.5">
      <c r="A26" t="s">
        <v>48</v>
      </c>
      <c r="E26" s="29" t="s">
        <v>198</v>
      </c>
    </row>
    <row r="27" spans="1:16" ht="12.75">
      <c r="A27" s="18" t="s">
        <v>39</v>
      </c>
      <c s="23" t="s">
        <v>29</v>
      </c>
      <c s="23" t="s">
        <v>101</v>
      </c>
      <c s="18" t="s">
        <v>51</v>
      </c>
      <c s="24" t="s">
        <v>102</v>
      </c>
      <c s="25" t="s">
        <v>79</v>
      </c>
      <c s="26">
        <v>1.536</v>
      </c>
      <c s="27">
        <v>0</v>
      </c>
      <c s="27">
        <f>ROUND(ROUND(H27,2)*ROUND(G27,3),2)</f>
      </c>
      <c r="O27">
        <f>(I27*21)/100</f>
      </c>
      <c t="s">
        <v>17</v>
      </c>
    </row>
    <row r="28" spans="1:5" ht="12.75">
      <c r="A28" s="28" t="s">
        <v>44</v>
      </c>
      <c r="E28" s="29" t="s">
        <v>199</v>
      </c>
    </row>
    <row r="29" spans="1:5" ht="12.75">
      <c r="A29" s="30" t="s">
        <v>46</v>
      </c>
      <c r="E29" s="31" t="s">
        <v>200</v>
      </c>
    </row>
    <row r="30" spans="1:5" ht="318.75">
      <c r="A30" t="s">
        <v>48</v>
      </c>
      <c r="E30" s="29" t="s">
        <v>105</v>
      </c>
    </row>
    <row r="31" spans="1:16" ht="12.75">
      <c r="A31" s="18" t="s">
        <v>39</v>
      </c>
      <c s="23" t="s">
        <v>31</v>
      </c>
      <c s="23" t="s">
        <v>101</v>
      </c>
      <c s="18" t="s">
        <v>55</v>
      </c>
      <c s="24" t="s">
        <v>102</v>
      </c>
      <c s="25" t="s">
        <v>79</v>
      </c>
      <c s="26">
        <v>20.31</v>
      </c>
      <c s="27">
        <v>0</v>
      </c>
      <c s="27">
        <f>ROUND(ROUND(H31,2)*ROUND(G31,3),2)</f>
      </c>
      <c r="O31">
        <f>(I31*21)/100</f>
      </c>
      <c t="s">
        <v>17</v>
      </c>
    </row>
    <row r="32" spans="1:5" ht="12.75">
      <c r="A32" s="28" t="s">
        <v>44</v>
      </c>
      <c r="E32" s="29" t="s">
        <v>103</v>
      </c>
    </row>
    <row r="33" spans="1:5" ht="12.75">
      <c r="A33" s="30" t="s">
        <v>46</v>
      </c>
      <c r="E33" s="31" t="s">
        <v>201</v>
      </c>
    </row>
    <row r="34" spans="1:5" ht="318.75">
      <c r="A34" t="s">
        <v>48</v>
      </c>
      <c r="E34" s="29" t="s">
        <v>105</v>
      </c>
    </row>
    <row r="35" spans="1:16" ht="12.75">
      <c r="A35" s="18" t="s">
        <v>39</v>
      </c>
      <c s="23" t="s">
        <v>66</v>
      </c>
      <c s="23" t="s">
        <v>202</v>
      </c>
      <c s="18" t="s">
        <v>41</v>
      </c>
      <c s="24" t="s">
        <v>203</v>
      </c>
      <c s="25" t="s">
        <v>79</v>
      </c>
      <c s="26">
        <v>44.265</v>
      </c>
      <c s="27">
        <v>0</v>
      </c>
      <c s="27">
        <f>ROUND(ROUND(H35,2)*ROUND(G35,3),2)</f>
      </c>
      <c r="O35">
        <f>(I35*21)/100</f>
      </c>
      <c t="s">
        <v>17</v>
      </c>
    </row>
    <row r="36" spans="1:5" ht="12.75">
      <c r="A36" s="28" t="s">
        <v>44</v>
      </c>
      <c r="E36" s="29" t="s">
        <v>41</v>
      </c>
    </row>
    <row r="37" spans="1:5" ht="12.75">
      <c r="A37" s="30" t="s">
        <v>46</v>
      </c>
      <c r="E37" s="31" t="s">
        <v>204</v>
      </c>
    </row>
    <row r="38" spans="1:5" ht="344.25">
      <c r="A38" t="s">
        <v>48</v>
      </c>
      <c r="E38" s="29" t="s">
        <v>205</v>
      </c>
    </row>
    <row r="39" spans="1:16" ht="12.75">
      <c r="A39" s="18" t="s">
        <v>39</v>
      </c>
      <c s="23" t="s">
        <v>70</v>
      </c>
      <c s="23" t="s">
        <v>206</v>
      </c>
      <c s="18" t="s">
        <v>41</v>
      </c>
      <c s="24" t="s">
        <v>207</v>
      </c>
      <c s="25" t="s">
        <v>79</v>
      </c>
      <c s="26">
        <v>2.34</v>
      </c>
      <c s="27">
        <v>0</v>
      </c>
      <c s="27">
        <f>ROUND(ROUND(H39,2)*ROUND(G39,3),2)</f>
      </c>
      <c r="O39">
        <f>(I39*21)/100</f>
      </c>
      <c t="s">
        <v>17</v>
      </c>
    </row>
    <row r="40" spans="1:5" ht="12.75">
      <c r="A40" s="28" t="s">
        <v>44</v>
      </c>
      <c r="E40" s="29" t="s">
        <v>41</v>
      </c>
    </row>
    <row r="41" spans="1:5" ht="12.75">
      <c r="A41" s="30" t="s">
        <v>46</v>
      </c>
      <c r="E41" s="31" t="s">
        <v>208</v>
      </c>
    </row>
    <row r="42" spans="1:5" ht="344.25">
      <c r="A42" t="s">
        <v>48</v>
      </c>
      <c r="E42" s="29" t="s">
        <v>205</v>
      </c>
    </row>
    <row r="43" spans="1:16" ht="12.75">
      <c r="A43" s="18" t="s">
        <v>39</v>
      </c>
      <c s="23" t="s">
        <v>34</v>
      </c>
      <c s="23" t="s">
        <v>110</v>
      </c>
      <c s="18" t="s">
        <v>41</v>
      </c>
      <c s="24" t="s">
        <v>111</v>
      </c>
      <c s="25" t="s">
        <v>79</v>
      </c>
      <c s="26">
        <v>48.141</v>
      </c>
      <c s="27">
        <v>0</v>
      </c>
      <c s="27">
        <f>ROUND(ROUND(H43,2)*ROUND(G43,3),2)</f>
      </c>
      <c r="O43">
        <f>(I43*21)/100</f>
      </c>
      <c t="s">
        <v>17</v>
      </c>
    </row>
    <row r="44" spans="1:5" ht="12.75">
      <c r="A44" s="28" t="s">
        <v>44</v>
      </c>
      <c r="E44" s="29" t="s">
        <v>41</v>
      </c>
    </row>
    <row r="45" spans="1:5" ht="38.25">
      <c r="A45" s="30" t="s">
        <v>46</v>
      </c>
      <c r="E45" s="31" t="s">
        <v>209</v>
      </c>
    </row>
    <row r="46" spans="1:5" ht="191.25">
      <c r="A46" t="s">
        <v>48</v>
      </c>
      <c r="E46" s="29" t="s">
        <v>113</v>
      </c>
    </row>
    <row r="47" spans="1:16" ht="12.75">
      <c r="A47" s="18" t="s">
        <v>39</v>
      </c>
      <c s="23" t="s">
        <v>36</v>
      </c>
      <c s="23" t="s">
        <v>210</v>
      </c>
      <c s="18" t="s">
        <v>41</v>
      </c>
      <c s="24" t="s">
        <v>211</v>
      </c>
      <c s="25" t="s">
        <v>79</v>
      </c>
      <c s="26">
        <v>20.31</v>
      </c>
      <c s="27">
        <v>0</v>
      </c>
      <c s="27">
        <f>ROUND(ROUND(H47,2)*ROUND(G47,3),2)</f>
      </c>
      <c r="O47">
        <f>(I47*21)/100</f>
      </c>
      <c t="s">
        <v>17</v>
      </c>
    </row>
    <row r="48" spans="1:5" ht="12.75">
      <c r="A48" s="28" t="s">
        <v>44</v>
      </c>
      <c r="E48" s="29" t="s">
        <v>41</v>
      </c>
    </row>
    <row r="49" spans="1:5" ht="12.75">
      <c r="A49" s="30" t="s">
        <v>46</v>
      </c>
      <c r="E49" s="31" t="s">
        <v>212</v>
      </c>
    </row>
    <row r="50" spans="1:5" ht="229.5">
      <c r="A50" t="s">
        <v>48</v>
      </c>
      <c r="E50" s="29" t="s">
        <v>213</v>
      </c>
    </row>
    <row r="51" spans="1:16" ht="12.75">
      <c r="A51" s="18" t="s">
        <v>39</v>
      </c>
      <c s="23" t="s">
        <v>120</v>
      </c>
      <c s="23" t="s">
        <v>214</v>
      </c>
      <c s="18" t="s">
        <v>41</v>
      </c>
      <c s="24" t="s">
        <v>215</v>
      </c>
      <c s="25" t="s">
        <v>79</v>
      </c>
      <c s="26">
        <v>3.984</v>
      </c>
      <c s="27">
        <v>0</v>
      </c>
      <c s="27">
        <f>ROUND(ROUND(H51,2)*ROUND(G51,3),2)</f>
      </c>
      <c r="O51">
        <f>(I51*21)/100</f>
      </c>
      <c t="s">
        <v>17</v>
      </c>
    </row>
    <row r="52" spans="1:5" ht="12.75">
      <c r="A52" s="28" t="s">
        <v>44</v>
      </c>
      <c r="E52" s="29" t="s">
        <v>216</v>
      </c>
    </row>
    <row r="53" spans="1:5" ht="12.75">
      <c r="A53" s="30" t="s">
        <v>46</v>
      </c>
      <c r="E53" s="31" t="s">
        <v>217</v>
      </c>
    </row>
    <row r="54" spans="1:5" ht="306">
      <c r="A54" t="s">
        <v>48</v>
      </c>
      <c r="E54" s="29" t="s">
        <v>218</v>
      </c>
    </row>
    <row r="55" spans="1:16" ht="12.75">
      <c r="A55" s="18" t="s">
        <v>39</v>
      </c>
      <c s="23" t="s">
        <v>126</v>
      </c>
      <c s="23" t="s">
        <v>219</v>
      </c>
      <c s="18" t="s">
        <v>41</v>
      </c>
      <c s="24" t="s">
        <v>220</v>
      </c>
      <c s="25" t="s">
        <v>79</v>
      </c>
      <c s="26">
        <v>20</v>
      </c>
      <c s="27">
        <v>0</v>
      </c>
      <c s="27">
        <f>ROUND(ROUND(H55,2)*ROUND(G55,3),2)</f>
      </c>
      <c r="O55">
        <f>(I55*21)/100</f>
      </c>
      <c t="s">
        <v>17</v>
      </c>
    </row>
    <row r="56" spans="1:5" ht="12.75">
      <c r="A56" s="28" t="s">
        <v>44</v>
      </c>
      <c r="E56" s="29" t="s">
        <v>41</v>
      </c>
    </row>
    <row r="57" spans="1:5" ht="12.75">
      <c r="A57" s="30" t="s">
        <v>46</v>
      </c>
      <c r="E57" s="31" t="s">
        <v>221</v>
      </c>
    </row>
    <row r="58" spans="1:5" ht="267.75">
      <c r="A58" t="s">
        <v>48</v>
      </c>
      <c r="E58" s="29" t="s">
        <v>109</v>
      </c>
    </row>
    <row r="59" spans="1:16" ht="12.75">
      <c r="A59" s="18" t="s">
        <v>39</v>
      </c>
      <c s="23" t="s">
        <v>132</v>
      </c>
      <c s="23" t="s">
        <v>222</v>
      </c>
      <c s="18" t="s">
        <v>41</v>
      </c>
      <c s="24" t="s">
        <v>223</v>
      </c>
      <c s="25" t="s">
        <v>79</v>
      </c>
      <c s="26">
        <v>1.536</v>
      </c>
      <c s="27">
        <v>0</v>
      </c>
      <c s="27">
        <f>ROUND(ROUND(H59,2)*ROUND(G59,3),2)</f>
      </c>
      <c r="O59">
        <f>(I59*21)/100</f>
      </c>
      <c t="s">
        <v>17</v>
      </c>
    </row>
    <row r="60" spans="1:5" ht="12.75">
      <c r="A60" s="28" t="s">
        <v>44</v>
      </c>
      <c r="E60" s="29" t="s">
        <v>41</v>
      </c>
    </row>
    <row r="61" spans="1:5" ht="12.75">
      <c r="A61" s="30" t="s">
        <v>46</v>
      </c>
      <c r="E61" s="31" t="s">
        <v>224</v>
      </c>
    </row>
    <row r="62" spans="1:5" ht="38.25">
      <c r="A62" t="s">
        <v>48</v>
      </c>
      <c r="E62" s="29" t="s">
        <v>225</v>
      </c>
    </row>
    <row r="63" spans="1:16" ht="12.75">
      <c r="A63" s="18" t="s">
        <v>39</v>
      </c>
      <c s="23" t="s">
        <v>137</v>
      </c>
      <c s="23" t="s">
        <v>226</v>
      </c>
      <c s="18" t="s">
        <v>41</v>
      </c>
      <c s="24" t="s">
        <v>227</v>
      </c>
      <c s="25" t="s">
        <v>116</v>
      </c>
      <c s="26">
        <v>9.6</v>
      </c>
      <c s="27">
        <v>0</v>
      </c>
      <c s="27">
        <f>ROUND(ROUND(H63,2)*ROUND(G63,3),2)</f>
      </c>
      <c r="O63">
        <f>(I63*21)/100</f>
      </c>
      <c t="s">
        <v>17</v>
      </c>
    </row>
    <row r="64" spans="1:5" ht="12.75">
      <c r="A64" s="28" t="s">
        <v>44</v>
      </c>
      <c r="E64" s="29" t="s">
        <v>41</v>
      </c>
    </row>
    <row r="65" spans="1:5" ht="12.75">
      <c r="A65" s="30" t="s">
        <v>46</v>
      </c>
      <c r="E65" s="31" t="s">
        <v>228</v>
      </c>
    </row>
    <row r="66" spans="1:5" ht="38.25">
      <c r="A66" t="s">
        <v>48</v>
      </c>
      <c r="E66" s="29" t="s">
        <v>229</v>
      </c>
    </row>
    <row r="67" spans="1:18" ht="12.75" customHeight="1">
      <c r="A67" s="5" t="s">
        <v>37</v>
      </c>
      <c s="5"/>
      <c s="35" t="s">
        <v>17</v>
      </c>
      <c s="5"/>
      <c s="21" t="s">
        <v>230</v>
      </c>
      <c s="5"/>
      <c s="5"/>
      <c s="5"/>
      <c s="36">
        <f>0+Q67</f>
      </c>
      <c r="O67">
        <f>0+R67</f>
      </c>
      <c r="Q67">
        <f>0+I68+I72</f>
      </c>
      <c>
        <f>0+O68+O72</f>
      </c>
    </row>
    <row r="68" spans="1:16" ht="12.75">
      <c r="A68" s="18" t="s">
        <v>39</v>
      </c>
      <c s="23" t="s">
        <v>142</v>
      </c>
      <c s="23" t="s">
        <v>231</v>
      </c>
      <c s="18" t="s">
        <v>41</v>
      </c>
      <c s="24" t="s">
        <v>232</v>
      </c>
      <c s="25" t="s">
        <v>79</v>
      </c>
      <c s="26">
        <v>1.482</v>
      </c>
      <c s="27">
        <v>0</v>
      </c>
      <c s="27">
        <f>ROUND(ROUND(H68,2)*ROUND(G68,3),2)</f>
      </c>
      <c r="O68">
        <f>(I68*21)/100</f>
      </c>
      <c t="s">
        <v>17</v>
      </c>
    </row>
    <row r="69" spans="1:5" ht="12.75">
      <c r="A69" s="28" t="s">
        <v>44</v>
      </c>
      <c r="E69" s="29" t="s">
        <v>41</v>
      </c>
    </row>
    <row r="70" spans="1:5" ht="12.75">
      <c r="A70" s="30" t="s">
        <v>46</v>
      </c>
      <c r="E70" s="31" t="s">
        <v>233</v>
      </c>
    </row>
    <row r="71" spans="1:5" ht="395.25">
      <c r="A71" t="s">
        <v>48</v>
      </c>
      <c r="E71" s="29" t="s">
        <v>234</v>
      </c>
    </row>
    <row r="72" spans="1:16" ht="12.75">
      <c r="A72" s="18" t="s">
        <v>39</v>
      </c>
      <c s="23" t="s">
        <v>147</v>
      </c>
      <c s="23" t="s">
        <v>235</v>
      </c>
      <c s="18" t="s">
        <v>41</v>
      </c>
      <c s="24" t="s">
        <v>236</v>
      </c>
      <c s="25" t="s">
        <v>79</v>
      </c>
      <c s="26">
        <v>4.864</v>
      </c>
      <c s="27">
        <v>0</v>
      </c>
      <c s="27">
        <f>ROUND(ROUND(H72,2)*ROUND(G72,3),2)</f>
      </c>
      <c r="O72">
        <f>(I72*21)/100</f>
      </c>
      <c t="s">
        <v>17</v>
      </c>
    </row>
    <row r="73" spans="1:5" ht="12.75">
      <c r="A73" s="28" t="s">
        <v>44</v>
      </c>
      <c r="E73" s="29" t="s">
        <v>41</v>
      </c>
    </row>
    <row r="74" spans="1:5" ht="12.75">
      <c r="A74" s="30" t="s">
        <v>46</v>
      </c>
      <c r="E74" s="31" t="s">
        <v>237</v>
      </c>
    </row>
    <row r="75" spans="1:5" ht="395.25">
      <c r="A75" t="s">
        <v>48</v>
      </c>
      <c r="E75" s="29" t="s">
        <v>234</v>
      </c>
    </row>
    <row r="76" spans="1:18" ht="12.75" customHeight="1">
      <c r="A76" s="5" t="s">
        <v>37</v>
      </c>
      <c s="5"/>
      <c s="35" t="s">
        <v>16</v>
      </c>
      <c s="5"/>
      <c s="21" t="s">
        <v>238</v>
      </c>
      <c s="5"/>
      <c s="5"/>
      <c s="5"/>
      <c s="36">
        <f>0+Q76</f>
      </c>
      <c r="O76">
        <f>0+R76</f>
      </c>
      <c r="Q76">
        <f>0+I77+I81+I85+I89+I93</f>
      </c>
      <c>
        <f>0+O77+O81+O85+O89+O93</f>
      </c>
    </row>
    <row r="77" spans="1:16" ht="12.75">
      <c r="A77" s="18" t="s">
        <v>39</v>
      </c>
      <c s="23" t="s">
        <v>152</v>
      </c>
      <c s="23" t="s">
        <v>239</v>
      </c>
      <c s="18" t="s">
        <v>41</v>
      </c>
      <c s="24" t="s">
        <v>240</v>
      </c>
      <c s="25" t="s">
        <v>79</v>
      </c>
      <c s="26">
        <v>0.64</v>
      </c>
      <c s="27">
        <v>0</v>
      </c>
      <c s="27">
        <f>ROUND(ROUND(H77,2)*ROUND(G77,3),2)</f>
      </c>
      <c r="O77">
        <f>(I77*21)/100</f>
      </c>
      <c t="s">
        <v>17</v>
      </c>
    </row>
    <row r="78" spans="1:5" ht="12.75">
      <c r="A78" s="28" t="s">
        <v>44</v>
      </c>
      <c r="E78" s="29" t="s">
        <v>241</v>
      </c>
    </row>
    <row r="79" spans="1:5" ht="12.75">
      <c r="A79" s="30" t="s">
        <v>46</v>
      </c>
      <c r="E79" s="31" t="s">
        <v>242</v>
      </c>
    </row>
    <row r="80" spans="1:5" ht="395.25">
      <c r="A80" t="s">
        <v>48</v>
      </c>
      <c r="E80" s="29" t="s">
        <v>243</v>
      </c>
    </row>
    <row r="81" spans="1:16" ht="12.75">
      <c r="A81" s="18" t="s">
        <v>39</v>
      </c>
      <c s="23" t="s">
        <v>157</v>
      </c>
      <c s="23" t="s">
        <v>244</v>
      </c>
      <c s="18" t="s">
        <v>41</v>
      </c>
      <c s="24" t="s">
        <v>245</v>
      </c>
      <c s="25" t="s">
        <v>79</v>
      </c>
      <c s="26">
        <v>5.312</v>
      </c>
      <c s="27">
        <v>0</v>
      </c>
      <c s="27">
        <f>ROUND(ROUND(H81,2)*ROUND(G81,3),2)</f>
      </c>
      <c r="O81">
        <f>(I81*21)/100</f>
      </c>
      <c t="s">
        <v>17</v>
      </c>
    </row>
    <row r="82" spans="1:5" ht="12.75">
      <c r="A82" s="28" t="s">
        <v>44</v>
      </c>
      <c r="E82" s="29" t="s">
        <v>246</v>
      </c>
    </row>
    <row r="83" spans="1:5" ht="12.75">
      <c r="A83" s="30" t="s">
        <v>46</v>
      </c>
      <c r="E83" s="31" t="s">
        <v>247</v>
      </c>
    </row>
    <row r="84" spans="1:5" ht="242.25">
      <c r="A84" t="s">
        <v>48</v>
      </c>
      <c r="E84" s="29" t="s">
        <v>248</v>
      </c>
    </row>
    <row r="85" spans="1:16" ht="12.75">
      <c r="A85" s="18" t="s">
        <v>39</v>
      </c>
      <c s="23" t="s">
        <v>164</v>
      </c>
      <c s="23" t="s">
        <v>249</v>
      </c>
      <c s="18" t="s">
        <v>41</v>
      </c>
      <c s="24" t="s">
        <v>250</v>
      </c>
      <c s="25" t="s">
        <v>79</v>
      </c>
      <c s="26">
        <v>5.904</v>
      </c>
      <c s="27">
        <v>0</v>
      </c>
      <c s="27">
        <f>ROUND(ROUND(H85,2)*ROUND(G85,3),2)</f>
      </c>
      <c r="O85">
        <f>(I85*21)/100</f>
      </c>
      <c t="s">
        <v>17</v>
      </c>
    </row>
    <row r="86" spans="1:5" ht="12.75">
      <c r="A86" s="28" t="s">
        <v>44</v>
      </c>
      <c r="E86" s="29" t="s">
        <v>251</v>
      </c>
    </row>
    <row r="87" spans="1:5" ht="12.75">
      <c r="A87" s="30" t="s">
        <v>46</v>
      </c>
      <c r="E87" s="31" t="s">
        <v>252</v>
      </c>
    </row>
    <row r="88" spans="1:5" ht="38.25">
      <c r="A88" t="s">
        <v>48</v>
      </c>
      <c r="E88" s="29" t="s">
        <v>253</v>
      </c>
    </row>
    <row r="89" spans="1:16" ht="12.75">
      <c r="A89" s="18" t="s">
        <v>39</v>
      </c>
      <c s="23" t="s">
        <v>171</v>
      </c>
      <c s="23" t="s">
        <v>254</v>
      </c>
      <c s="18" t="s">
        <v>41</v>
      </c>
      <c s="24" t="s">
        <v>255</v>
      </c>
      <c s="25" t="s">
        <v>83</v>
      </c>
      <c s="26">
        <v>0.344</v>
      </c>
      <c s="27">
        <v>0</v>
      </c>
      <c s="27">
        <f>ROUND(ROUND(H89,2)*ROUND(G89,3),2)</f>
      </c>
      <c r="O89">
        <f>(I89*21)/100</f>
      </c>
      <c t="s">
        <v>17</v>
      </c>
    </row>
    <row r="90" spans="1:5" ht="12.75">
      <c r="A90" s="28" t="s">
        <v>44</v>
      </c>
      <c r="E90" s="29" t="s">
        <v>41</v>
      </c>
    </row>
    <row r="91" spans="1:5" ht="12.75">
      <c r="A91" s="30" t="s">
        <v>46</v>
      </c>
      <c r="E91" s="31" t="s">
        <v>256</v>
      </c>
    </row>
    <row r="92" spans="1:5" ht="267.75">
      <c r="A92" t="s">
        <v>48</v>
      </c>
      <c r="E92" s="29" t="s">
        <v>257</v>
      </c>
    </row>
    <row r="93" spans="1:16" ht="12.75">
      <c r="A93" s="18" t="s">
        <v>39</v>
      </c>
      <c s="23" t="s">
        <v>176</v>
      </c>
      <c s="23" t="s">
        <v>258</v>
      </c>
      <c s="18" t="s">
        <v>41</v>
      </c>
      <c s="24" t="s">
        <v>259</v>
      </c>
      <c s="25" t="s">
        <v>160</v>
      </c>
      <c s="26">
        <v>32</v>
      </c>
      <c s="27">
        <v>0</v>
      </c>
      <c s="27">
        <f>ROUND(ROUND(H93,2)*ROUND(G93,3),2)</f>
      </c>
      <c r="O93">
        <f>(I93*21)/100</f>
      </c>
      <c t="s">
        <v>17</v>
      </c>
    </row>
    <row r="94" spans="1:5" ht="12.75">
      <c r="A94" s="28" t="s">
        <v>44</v>
      </c>
      <c r="E94" s="29" t="s">
        <v>260</v>
      </c>
    </row>
    <row r="95" spans="1:5" ht="12.75">
      <c r="A95" s="30" t="s">
        <v>46</v>
      </c>
      <c r="E95" s="31" t="s">
        <v>261</v>
      </c>
    </row>
    <row r="96" spans="1:5" ht="280.5">
      <c r="A96" t="s">
        <v>48</v>
      </c>
      <c r="E96" s="29" t="s">
        <v>262</v>
      </c>
    </row>
    <row r="97" spans="1:18" ht="12.75" customHeight="1">
      <c r="A97" s="5" t="s">
        <v>37</v>
      </c>
      <c s="5"/>
      <c s="35" t="s">
        <v>27</v>
      </c>
      <c s="5"/>
      <c s="21" t="s">
        <v>119</v>
      </c>
      <c s="5"/>
      <c s="5"/>
      <c s="5"/>
      <c s="36">
        <f>0+Q97</f>
      </c>
      <c r="O97">
        <f>0+R97</f>
      </c>
      <c r="Q97">
        <f>0+I98</f>
      </c>
      <c>
        <f>0+O98</f>
      </c>
    </row>
    <row r="98" spans="1:16" ht="12.75">
      <c r="A98" s="18" t="s">
        <v>39</v>
      </c>
      <c s="23" t="s">
        <v>181</v>
      </c>
      <c s="23" t="s">
        <v>263</v>
      </c>
      <c s="18" t="s">
        <v>41</v>
      </c>
      <c s="24" t="s">
        <v>264</v>
      </c>
      <c s="25" t="s">
        <v>79</v>
      </c>
      <c s="26">
        <v>1.43</v>
      </c>
      <c s="27">
        <v>0</v>
      </c>
      <c s="27">
        <f>ROUND(ROUND(H98,2)*ROUND(G98,3),2)</f>
      </c>
      <c r="O98">
        <f>(I98*21)/100</f>
      </c>
      <c t="s">
        <v>17</v>
      </c>
    </row>
    <row r="99" spans="1:5" ht="12.75">
      <c r="A99" s="28" t="s">
        <v>44</v>
      </c>
      <c r="E99" s="29" t="s">
        <v>41</v>
      </c>
    </row>
    <row r="100" spans="1:5" ht="12.75">
      <c r="A100" s="30" t="s">
        <v>46</v>
      </c>
      <c r="E100" s="31" t="s">
        <v>265</v>
      </c>
    </row>
    <row r="101" spans="1:5" ht="395.25">
      <c r="A101" t="s">
        <v>48</v>
      </c>
      <c r="E101" s="29" t="s">
        <v>266</v>
      </c>
    </row>
    <row r="102" spans="1:18" ht="12.75" customHeight="1">
      <c r="A102" s="5" t="s">
        <v>37</v>
      </c>
      <c s="5"/>
      <c s="35" t="s">
        <v>70</v>
      </c>
      <c s="5"/>
      <c s="21" t="s">
        <v>267</v>
      </c>
      <c s="5"/>
      <c s="5"/>
      <c s="5"/>
      <c s="36">
        <f>0+Q102</f>
      </c>
      <c r="O102">
        <f>0+R102</f>
      </c>
      <c r="Q102">
        <f>0+I103+I107+I111</f>
      </c>
      <c>
        <f>0+O103+O107+O111</f>
      </c>
    </row>
    <row r="103" spans="1:16" ht="12.75">
      <c r="A103" s="18" t="s">
        <v>39</v>
      </c>
      <c s="23" t="s">
        <v>268</v>
      </c>
      <c s="23" t="s">
        <v>269</v>
      </c>
      <c s="18" t="s">
        <v>41</v>
      </c>
      <c s="24" t="s">
        <v>270</v>
      </c>
      <c s="25" t="s">
        <v>160</v>
      </c>
      <c s="26">
        <v>4</v>
      </c>
      <c s="27">
        <v>0</v>
      </c>
      <c s="27">
        <f>ROUND(ROUND(H103,2)*ROUND(G103,3),2)</f>
      </c>
      <c r="O103">
        <f>(I103*21)/100</f>
      </c>
      <c t="s">
        <v>17</v>
      </c>
    </row>
    <row r="104" spans="1:5" ht="12.75">
      <c r="A104" s="28" t="s">
        <v>44</v>
      </c>
      <c r="E104" s="29" t="s">
        <v>41</v>
      </c>
    </row>
    <row r="105" spans="1:5" ht="12.75">
      <c r="A105" s="30" t="s">
        <v>46</v>
      </c>
      <c r="E105" s="31" t="s">
        <v>271</v>
      </c>
    </row>
    <row r="106" spans="1:5" ht="242.25">
      <c r="A106" t="s">
        <v>48</v>
      </c>
      <c r="E106" s="29" t="s">
        <v>272</v>
      </c>
    </row>
    <row r="107" spans="1:16" ht="12.75">
      <c r="A107" s="18" t="s">
        <v>39</v>
      </c>
      <c s="23" t="s">
        <v>273</v>
      </c>
      <c s="23" t="s">
        <v>274</v>
      </c>
      <c s="18" t="s">
        <v>41</v>
      </c>
      <c s="24" t="s">
        <v>275</v>
      </c>
      <c s="25" t="s">
        <v>160</v>
      </c>
      <c s="26">
        <v>2</v>
      </c>
      <c s="27">
        <v>0</v>
      </c>
      <c s="27">
        <f>ROUND(ROUND(H107,2)*ROUND(G107,3),2)</f>
      </c>
      <c r="O107">
        <f>(I107*21)/100</f>
      </c>
      <c t="s">
        <v>17</v>
      </c>
    </row>
    <row r="108" spans="1:5" ht="12.75">
      <c r="A108" s="28" t="s">
        <v>44</v>
      </c>
      <c r="E108" s="29" t="s">
        <v>41</v>
      </c>
    </row>
    <row r="109" spans="1:5" ht="12.75">
      <c r="A109" s="30" t="s">
        <v>46</v>
      </c>
      <c r="E109" s="31" t="s">
        <v>276</v>
      </c>
    </row>
    <row r="110" spans="1:5" ht="242.25">
      <c r="A110" t="s">
        <v>48</v>
      </c>
      <c r="E110" s="29" t="s">
        <v>277</v>
      </c>
    </row>
    <row r="111" spans="1:16" ht="12.75">
      <c r="A111" s="18" t="s">
        <v>39</v>
      </c>
      <c s="23" t="s">
        <v>278</v>
      </c>
      <c s="23" t="s">
        <v>279</v>
      </c>
      <c s="18" t="s">
        <v>41</v>
      </c>
      <c s="24" t="s">
        <v>280</v>
      </c>
      <c s="25" t="s">
        <v>160</v>
      </c>
      <c s="26">
        <v>1</v>
      </c>
      <c s="27">
        <v>0</v>
      </c>
      <c s="27">
        <f>ROUND(ROUND(H111,2)*ROUND(G111,3),2)</f>
      </c>
      <c r="O111">
        <f>(I111*21)/100</f>
      </c>
      <c t="s">
        <v>17</v>
      </c>
    </row>
    <row r="112" spans="1:5" ht="12.75">
      <c r="A112" s="28" t="s">
        <v>44</v>
      </c>
      <c r="E112" s="29" t="s">
        <v>41</v>
      </c>
    </row>
    <row r="113" spans="1:5" ht="12.75">
      <c r="A113" s="30" t="s">
        <v>46</v>
      </c>
      <c r="E113" s="31" t="s">
        <v>281</v>
      </c>
    </row>
    <row r="114" spans="1:5" ht="242.25">
      <c r="A114" t="s">
        <v>48</v>
      </c>
      <c r="E114" s="29" t="s">
        <v>277</v>
      </c>
    </row>
    <row r="115" spans="1:18" ht="12.75" customHeight="1">
      <c r="A115" s="5" t="s">
        <v>37</v>
      </c>
      <c s="5"/>
      <c s="35" t="s">
        <v>34</v>
      </c>
      <c s="5"/>
      <c s="21" t="s">
        <v>170</v>
      </c>
      <c s="5"/>
      <c s="5"/>
      <c s="5"/>
      <c s="36">
        <f>0+Q115</f>
      </c>
      <c r="O115">
        <f>0+R115</f>
      </c>
      <c r="Q115">
        <f>0+I116</f>
      </c>
      <c>
        <f>0+O116</f>
      </c>
    </row>
    <row r="116" spans="1:16" ht="12.75">
      <c r="A116" s="18" t="s">
        <v>39</v>
      </c>
      <c s="23" t="s">
        <v>282</v>
      </c>
      <c s="23" t="s">
        <v>283</v>
      </c>
      <c s="18" t="s">
        <v>41</v>
      </c>
      <c s="24" t="s">
        <v>284</v>
      </c>
      <c s="25" t="s">
        <v>79</v>
      </c>
      <c s="26">
        <v>6.825</v>
      </c>
      <c s="27">
        <v>0</v>
      </c>
      <c s="27">
        <f>ROUND(ROUND(H116,2)*ROUND(G116,3),2)</f>
      </c>
      <c r="O116">
        <f>(I116*21)/100</f>
      </c>
      <c t="s">
        <v>17</v>
      </c>
    </row>
    <row r="117" spans="1:5" ht="12.75">
      <c r="A117" s="28" t="s">
        <v>44</v>
      </c>
      <c r="E117" s="29" t="s">
        <v>285</v>
      </c>
    </row>
    <row r="118" spans="1:5" ht="12.75">
      <c r="A118" s="30" t="s">
        <v>46</v>
      </c>
      <c r="E118" s="31" t="s">
        <v>286</v>
      </c>
    </row>
    <row r="119" spans="1:5" ht="102">
      <c r="A119" t="s">
        <v>48</v>
      </c>
      <c r="E119" s="29" t="s">
        <v>287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